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battelle365-my.sharepoint.com/personal/pickering_battelle_org/Documents/Documents/CMS CBE/E&amp;M/Base Period/Fall 2023/"/>
    </mc:Choice>
  </mc:AlternateContent>
  <xr:revisionPtr revIDLastSave="5" documentId="8_{68E55726-7AA5-461F-9844-BEDF1B30DCAD}" xr6:coauthVersionLast="47" xr6:coauthVersionMax="47" xr10:uidLastSave="{4B31C3A8-1AB7-4F77-8D5D-062250DB0664}"/>
  <bookViews>
    <workbookView xWindow="-120" yWindow="-120" windowWidth="29040" windowHeight="15840" xr2:uid="{00000000-000D-0000-FFFF-FFFF00000000}"/>
  </bookViews>
  <sheets>
    <sheet name="CBE#4210" sheetId="4" r:id="rId1"/>
    <sheet name="CBE#4130e" sheetId="7" r:id="rId2"/>
    <sheet name="CBE#4120e" sheetId="9" r:id="rId3"/>
    <sheet name="CBE#4125" sheetId="8" r:id="rId4"/>
    <sheet name="CBE#0694" sheetId="6"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 l="1"/>
  <c r="B4" i="4" s="1"/>
  <c r="C5" i="4"/>
  <c r="D4" i="4" s="1"/>
  <c r="A8" i="4"/>
  <c r="A7" i="4" s="1"/>
  <c r="C8" i="4"/>
  <c r="C6" i="4" s="1"/>
  <c r="E8" i="4"/>
  <c r="E5" i="4" s="1"/>
  <c r="G8" i="4"/>
  <c r="G7" i="4" s="1"/>
  <c r="I8" i="4"/>
  <c r="I6" i="4" s="1"/>
  <c r="K8" i="4"/>
  <c r="K6" i="4" s="1"/>
  <c r="K8" i="9"/>
  <c r="K5" i="9" s="1"/>
  <c r="L4" i="9" s="1"/>
  <c r="I8" i="9"/>
  <c r="G8" i="9"/>
  <c r="E8" i="9"/>
  <c r="E7" i="9" s="1"/>
  <c r="C8" i="9"/>
  <c r="A8" i="9"/>
  <c r="A6" i="9" s="1"/>
  <c r="I7" i="9"/>
  <c r="G7" i="9"/>
  <c r="C7" i="9"/>
  <c r="I6" i="9"/>
  <c r="G6" i="9"/>
  <c r="E6" i="9"/>
  <c r="C6" i="9"/>
  <c r="I5" i="9"/>
  <c r="J4" i="9" s="1"/>
  <c r="G5" i="9"/>
  <c r="E5" i="9"/>
  <c r="F4" i="9" s="1"/>
  <c r="C5" i="9"/>
  <c r="D4" i="9" s="1"/>
  <c r="A5" i="9"/>
  <c r="B4" i="9" s="1"/>
  <c r="H4" i="9"/>
  <c r="K8" i="8"/>
  <c r="K7" i="8" s="1"/>
  <c r="I8" i="8"/>
  <c r="I5" i="8" s="1"/>
  <c r="J4" i="8" s="1"/>
  <c r="G8" i="8"/>
  <c r="G6" i="8" s="1"/>
  <c r="E8" i="8"/>
  <c r="E7" i="8" s="1"/>
  <c r="C8" i="8"/>
  <c r="C5" i="8" s="1"/>
  <c r="D4" i="8" s="1"/>
  <c r="A8" i="8"/>
  <c r="A7" i="8" s="1"/>
  <c r="G7" i="8"/>
  <c r="K6" i="8"/>
  <c r="E6" i="8"/>
  <c r="C6" i="8"/>
  <c r="K5" i="8"/>
  <c r="L4" i="8" s="1"/>
  <c r="E5" i="8"/>
  <c r="F4" i="8" s="1"/>
  <c r="K8" i="7"/>
  <c r="K7" i="7" s="1"/>
  <c r="I8" i="7"/>
  <c r="I7" i="7" s="1"/>
  <c r="G8" i="7"/>
  <c r="G6" i="7" s="1"/>
  <c r="E8" i="7"/>
  <c r="E6" i="7" s="1"/>
  <c r="C8" i="7"/>
  <c r="C5" i="7" s="1"/>
  <c r="D4" i="7" s="1"/>
  <c r="A8" i="7"/>
  <c r="A6" i="7" s="1"/>
  <c r="A7" i="7"/>
  <c r="K6" i="7"/>
  <c r="I6" i="7"/>
  <c r="I5" i="7"/>
  <c r="J4" i="7" s="1"/>
  <c r="G5" i="7"/>
  <c r="H4" i="7" s="1"/>
  <c r="E5" i="7"/>
  <c r="F4" i="7" s="1"/>
  <c r="K8" i="6"/>
  <c r="K7" i="6" s="1"/>
  <c r="L4" i="6" s="1"/>
  <c r="I8" i="6"/>
  <c r="I7" i="6" s="1"/>
  <c r="G8" i="6"/>
  <c r="G7" i="6" s="1"/>
  <c r="E8" i="6"/>
  <c r="E6" i="6" s="1"/>
  <c r="C8" i="6"/>
  <c r="C7" i="6" s="1"/>
  <c r="A8" i="6"/>
  <c r="A5" i="6" s="1"/>
  <c r="K6" i="6"/>
  <c r="K5" i="6"/>
  <c r="I5" i="6"/>
  <c r="G5" i="6"/>
  <c r="J4" i="6" l="1"/>
  <c r="C6" i="6"/>
  <c r="G6" i="6"/>
  <c r="H4" i="6" s="1"/>
  <c r="I6" i="6"/>
  <c r="C5" i="6"/>
  <c r="D4" i="6" s="1"/>
  <c r="E5" i="6"/>
  <c r="A6" i="8"/>
  <c r="A5" i="8"/>
  <c r="B4" i="8" s="1"/>
  <c r="C7" i="8"/>
  <c r="G5" i="8"/>
  <c r="H4" i="8" s="1"/>
  <c r="K7" i="9"/>
  <c r="K6" i="9"/>
  <c r="A7" i="9"/>
  <c r="E6" i="4"/>
  <c r="F4" i="4" s="1"/>
  <c r="K7" i="4"/>
  <c r="I7" i="4"/>
  <c r="G6" i="4"/>
  <c r="E7" i="4"/>
  <c r="A6" i="4"/>
  <c r="C7" i="4"/>
  <c r="K5" i="4"/>
  <c r="L4" i="4" s="1"/>
  <c r="I5" i="4"/>
  <c r="G5" i="4"/>
  <c r="I7" i="8"/>
  <c r="I6" i="8"/>
  <c r="E7" i="7"/>
  <c r="C6" i="7"/>
  <c r="A5" i="7"/>
  <c r="B4" i="7" s="1"/>
  <c r="K5" i="7"/>
  <c r="L4" i="7" s="1"/>
  <c r="C7" i="7"/>
  <c r="G7" i="7"/>
  <c r="A7" i="6"/>
  <c r="A6" i="6"/>
  <c r="B4" i="6" s="1"/>
  <c r="E7" i="6"/>
  <c r="F4" i="6" s="1"/>
  <c r="H4" i="4" l="1"/>
  <c r="J4" i="4"/>
</calcChain>
</file>

<file path=xl/sharedStrings.xml><?xml version="1.0" encoding="utf-8"?>
<sst xmlns="http://schemas.openxmlformats.org/spreadsheetml/2006/main" count="1473" uniqueCount="440">
  <si>
    <t>Measure Title: Patient Understanding of Key Information Related to Recovery After a Facility-Based Outpatient Procedure or Surgery, Patient Reported Outcome-Based Performance Measure</t>
  </si>
  <si>
    <t>CBE 4210</t>
  </si>
  <si>
    <t>Importance</t>
  </si>
  <si>
    <t>Feasibility</t>
  </si>
  <si>
    <t>Reliability</t>
  </si>
  <si>
    <t>Validity</t>
  </si>
  <si>
    <t>Equity</t>
  </si>
  <si>
    <t>Use &amp; Usability</t>
  </si>
  <si>
    <t>Met</t>
  </si>
  <si>
    <t>Not met but addressable</t>
  </si>
  <si>
    <t>Not Met</t>
  </si>
  <si>
    <t>Total</t>
  </si>
  <si>
    <t>Importance Rating</t>
  </si>
  <si>
    <t>Feasibility Rating</t>
  </si>
  <si>
    <t>Feasibility Acceptance</t>
  </si>
  <si>
    <t>Scientific Acceptability Reliability Rating</t>
  </si>
  <si>
    <t>Scientific Acceptability Reliability</t>
  </si>
  <si>
    <t>Scientific Acceptability Validity Rating</t>
  </si>
  <si>
    <t>Scientific Acceptability Validity</t>
  </si>
  <si>
    <t>Equity Rating</t>
  </si>
  <si>
    <t>Use and Usability Rating</t>
  </si>
  <si>
    <t>Use and Usability</t>
  </si>
  <si>
    <t>Summary</t>
  </si>
  <si>
    <t>agree with staff assessment.</t>
  </si>
  <si>
    <t>agree with staff assessment. Reducing the number of questions should increase response rate.</t>
  </si>
  <si>
    <t>agree with the staff assessment.</t>
  </si>
  <si>
    <t>Agree with staff assessment. I appreciate the connection between readmissions, ED visits, and adverse events following patient discharge. It looks at a more broad picture of patient care.</t>
  </si>
  <si>
    <t>Developer did not address this.</t>
  </si>
  <si>
    <t>Agree with staff assessment.</t>
  </si>
  <si>
    <t>Agree with staff assessment. Interviews with facility staff support the administration of the measure, reduced items lower patient burden, and multiple implementation approaches.</t>
  </si>
  <si>
    <t>Will help outpatient settings identify and mitigate an important patient literacy issue</t>
  </si>
  <si>
    <t>Agree with the provided assessment. Reducing re-adminssions and ED visits should be a focus as we see increased wait times, boarding numbers, and longer hospital lengths of stay from complications which may be prevented. Patient education is an important piece of autonomy and improving self-care.</t>
  </si>
  <si>
    <t>Agree with the provided assessment. The shortened survey should lend to better patient response rates. There appears to be little to no added work to the institution to administer the survey. There will be an added component of education and counseling that will need to take place and accounted for.</t>
  </si>
  <si>
    <t>Agree with the assessment, there is a gap in institutions who will be unable to reach the sample size. Incomplete survey rate should be compared to current practice, and uniformly excluded or included when calculating the total sample (denominator).</t>
  </si>
  <si>
    <t>Agree with the assessment, however I was confused regarding the panel and selection criteria of the panelists. Further explanation/rationale for the panelists vote would be useful information.</t>
  </si>
  <si>
    <t>This was not addressed.</t>
  </si>
  <si>
    <t>There is a clear objective for which this metric will be used, and has benefit for both the institution as an improvement tool and for the patient as a decision support tool when comparing available options for treatment.</t>
  </si>
  <si>
    <t>This appears to be a useful measure that will enhance patient education and provide specific recommendations for post-surgical self-care. Potential impact on reducing hospital admissions and ED visits make this relevant to current practice.</t>
  </si>
  <si>
    <t>I agree with the staff assessment. I appreciate the attention given to ED visits, hospital readmissions, medication use issues and other adverse patient outcome.</t>
  </si>
  <si>
    <t>I agree with staff assessment. Reduction of number of survey questions increased responses to survey. It also doesnâ€™t add a burden to staff.</t>
  </si>
  <si>
    <t>I agree with the staff assessment. On order to pass this measure the committee must be 75% in agreement but the TEP was about 60% which doesnâ€™t seem to be a good score to move a measure forward. Also, the make up the TEP wasnâ€™t shared with us. Did it have patients on it?</t>
  </si>
  <si>
    <t>I agree with staff assessment. This measure will benefit the patient and the healthcare organization by improving patient outcomes. Patients will have a better understanding of discharge and in the end it will also reduce provider burnout because they will have less patient follow up phone calls.</t>
  </si>
  <si>
    <t>NA</t>
  </si>
  <si>
    <t>Measure Title: Hospital Risk-Standardized Complication Rate Following Implantation of Implantable Cardioverter-Defibrillator (ICD)</t>
  </si>
  <si>
    <t>CBE 4130e</t>
  </si>
  <si>
    <t>Measure Title: Thirty-day Risk-Standardized Death Rate among Surgical Inpatients with Complications (Failure-to-Rescue)</t>
  </si>
  <si>
    <t>CBE 4125</t>
  </si>
  <si>
    <t>CBE 4120e</t>
  </si>
  <si>
    <t>The measure makes sense on its face, but the cursory literature review could have been more robust</t>
  </si>
  <si>
    <t>Agree with staff assessment</t>
  </si>
  <si>
    <t>I don't believe this was addressed at all</t>
  </si>
  <si>
    <t>This is a really important issue but the measure as currently designed is not ready for roll out</t>
  </si>
  <si>
    <t>I agree with staff assessment</t>
  </si>
  <si>
    <t>Agree with the need to receive feedback that discharge instruction are being understood by the patient or caregiver at the facility level.</t>
  </si>
  <si>
    <t>I think the patient community and employers who direct self-funded plans would welcome this measure as a means to identify high quality health care facilities.</t>
  </si>
  <si>
    <t>Developer did not address this optional criterion.</t>
  </si>
  <si>
    <t>N/A</t>
  </si>
  <si>
    <t>I agree with the Staff's assessment.</t>
  </si>
  <si>
    <t>Topic was not addressed.</t>
  </si>
  <si>
    <t>This is an important area where patients can provide insight into their understanding, adherence, and personalized care.</t>
  </si>
  <si>
    <t>Agree with staff</t>
  </si>
  <si>
    <t>Agree with staff, see my comment re motivation/rationale for measure</t>
  </si>
  <si>
    <t>I find support for this business case both in the information presented and experientially in my work.</t>
  </si>
  <si>
    <t>I am in agreement with staff here</t>
  </si>
  <si>
    <t>in agreement w/ staff here as well.</t>
  </si>
  <si>
    <t>No representation of participation in this optional domain</t>
  </si>
  <si>
    <t>As designed, the measure is met; however, it remains to be seen how well it performs in this next cycle if approved.</t>
  </si>
  <si>
    <t>Providing additional innovative ways to measure how well patients are ready for discharge is important and aligned with the NQS.</t>
  </si>
  <si>
    <t>Agree with staff observations related to the definitions of the denominator and the calculation of '2 midnights'.</t>
  </si>
  <si>
    <t>Agree wtih staff comments</t>
  </si>
  <si>
    <t>Agree that adding to the measures that approach quality and safety from the patients own experience is an important area for development.</t>
  </si>
  <si>
    <t>Agree with staff.</t>
  </si>
  <si>
    <t>Not included.</t>
  </si>
  <si>
    <t>This measure carries strong potential to improve the post-operative outcomes and reduce downstream expenditures by identifying opportunities to educate and engage patients in their care after an ambulatory surgical service.</t>
  </si>
  <si>
    <t>Reliability testing is strong.</t>
  </si>
  <si>
    <t>Not addressed, but also not required.</t>
  </si>
  <si>
    <t>This would be a valuable incorporation in the measure</t>
  </si>
  <si>
    <t>Agree with staff assessment. The measure addresses an important issue surrounding appropriate education of patients prior to discharge.</t>
  </si>
  <si>
    <t>There appears to be no risk adjustment.</t>
  </si>
  <si>
    <t>Did not provide.</t>
  </si>
  <si>
    <t>Overall, I think this measure addresses an important issue surrounding patient education at time of discharge following surgery. Issues which are relevant to this measure include the potential difficulty with reporting for rural or low volume centers (developers note there needs to be at least 100 survey responses to calculate measure), and the ability to send patients surveys (obtaining patient emails, potential need to train staff to address this). The developers could take it a step further and provide more clarity regarding what else we can do with the outcome of this measure.</t>
  </si>
  <si>
    <t>The measure is not proprietary. Although there are some implementation challenges, the developer has addressed them.</t>
  </si>
  <si>
    <t>The Denominator and Denominator Details section do not make mention of removing incomplete surveys but the Calculation of Measure Score section says "Determine the eligible respondents by removing any incomplete surveys. This is the denominator." The definition of midnights, in relation to the denominator definition, is confusing. The sample size is small.</t>
  </si>
  <si>
    <t>The developer does not provide data element testing of the survey instrument. For score-level testing, the developer did not find statistical significance for the criterion validity testing and did not provide a rationale as to why. There is no risk adjustment.</t>
  </si>
  <si>
    <t>Optional criterion not addressed.</t>
  </si>
  <si>
    <t>The measure is planned for use in public reporting and internal and external QI initiatives, including initial rollout in CMS's HOQR program.</t>
  </si>
  <si>
    <t>Although there are some issues that need to be resolved, this is a promising and much needed measure.</t>
  </si>
  <si>
    <t>There is a clear description for the rationale behind needed better information at the point of discharge, and how this assessment may be used at assess information provision/receipt/understanding.</t>
  </si>
  <si>
    <t>The pilot studies found likely intuitive barriers to implementation (timing, approval) but these are anticipated to be overcome.</t>
  </si>
  <si>
    <t>There needs to be further documentation of validity in regards to the larger measures, and less 'missing' data/better scale and scope across populations and locations.</t>
  </si>
  <si>
    <t>There are no issues with equity in measure utility or implementation.</t>
  </si>
  <si>
    <t>elements are clearly defined</t>
  </si>
  <si>
    <t>Agree with Staff Assessment</t>
  </si>
  <si>
    <t>I do not believe this was addressed at all</t>
  </si>
  <si>
    <t>Measure is old and not up to current standards</t>
  </si>
  <si>
    <t>Agree with staff assessment. Reviewing 'old' data is not meaningful to hospitals.</t>
  </si>
  <si>
    <t>All data elements are defined.</t>
  </si>
  <si>
    <t>Not addressed.</t>
  </si>
  <si>
    <t>Overall, this measure could improve patient harm in hospitals, however data collection and standardized reporting would be difficult.</t>
  </si>
  <si>
    <t>I agree with staff assessment.</t>
  </si>
  <si>
    <t>O agree with staff assessment</t>
  </si>
  <si>
    <t>N/A optional and not addressed</t>
  </si>
  <si>
    <t>Agree with staff assessment. Good overall agreement rate with chart review but estimates are calculated using outdated data and developers state can't access newer data.</t>
  </si>
  <si>
    <t>Lack of recent data and evidence as well as non-use makes this measure not viable.</t>
  </si>
  <si>
    <t>Agree with the staff assessment.</t>
  </si>
  <si>
    <t>Information on validity was not updated.</t>
  </si>
  <si>
    <t>Not assessed.</t>
  </si>
  <si>
    <t>The measure is currently not in use in any program, and no data on performance gap or performance improvement is reported.</t>
  </si>
  <si>
    <t>Missing data as the reviewers noted.</t>
  </si>
  <si>
    <t>This is not addressed by the measure developer.</t>
  </si>
  <si>
    <t>n/a</t>
  </si>
  <si>
    <t>I actually think it's pretty well established that this is a meaningful quality of care measure, although I agree with staff about their suggestions to address</t>
  </si>
  <si>
    <t>Agree with staff, also agree would be helpful to see missing data</t>
  </si>
  <si>
    <t>Agree that more recent data would be helpful</t>
  </si>
  <si>
    <t>agree - optional element not done</t>
  </si>
  <si>
    <t>agree with staff</t>
  </si>
  <si>
    <t>Of note I have "conflict" sort of since I am an ACC volunteer and chair metrics committee (although I did not develop this metric)</t>
  </si>
  <si>
    <t>There appears to be an inability to obtain a full set of previously expected data. If this is unable to be reported the measure will not meet the expected utility. Would not be able to support the continued use of this metric.</t>
  </si>
  <si>
    <t>The endpoints are measurable, but reporting seems to be an ongoing issue associated with institutions that are enrolled in the National Cardiovascular Data Registry. If a significant proportion of reporting institutions are not reporting data to the registry it is unclear how this measure can used consistently across all systems.</t>
  </si>
  <si>
    <t>The data for this measure is over 10 years old, and claims data has been restricted.</t>
  </si>
  <si>
    <t>See above, similar to reliability acces to data has restricted validity testing.</t>
  </si>
  <si>
    <t>The measure is not in use, and the authors have not been able to resolve issues related to data access. Unclear path forward without more information.</t>
  </si>
  <si>
    <t>The authors identified a major barrier for using this measure with the inability to access data. The data which has been reported is &gt;10 years old. Cannot support the use of this measure without updated and complete data.</t>
  </si>
  <si>
    <t>Ideally the measure developer would be able to provide more recent evidence so that we can understand current state.</t>
  </si>
  <si>
    <t>Agree w/staff assessment</t>
  </si>
  <si>
    <t>Agree w/ staff assessment.</t>
  </si>
  <si>
    <t>Given that the measure is currently not in use, the usability rating is uncertain.</t>
  </si>
  <si>
    <t>See above.</t>
  </si>
  <si>
    <t>agree with staff assessment</t>
  </si>
  <si>
    <t>not addressed</t>
  </si>
  <si>
    <t>measure unable to be updated. it is most unfortunate; this could possibly be an important measure.</t>
  </si>
  <si>
    <t>Agree with staff concerning need for current and robust data.</t>
  </si>
  <si>
    <t>Agree with staff - data is outdated.</t>
  </si>
  <si>
    <t>Data and coding needs to be addressed, no implementation plans.</t>
  </si>
  <si>
    <t>Agree with staff that this measure is not going to be useful without additional revision and data access.</t>
  </si>
  <si>
    <t>Agree with staff assessment. Old data is not acceptable. It appears to be excuses for lack of documentation or doing the work.</t>
  </si>
  <si>
    <t>Agree with staff assessment. The data is available and this is an important issue. All the elements are available but they didnâ€™t use them. I was torn by met or not met but addressable but decided it was feasible to use the data need but they chose not to do the work.</t>
  </si>
  <si>
    <t>Agree with staff assessment. Again use of outdated data. Lots of things changed since 2010-2011.</t>
  </si>
  <si>
    <t>Not required but it seems the least of this measures problems. If and when they bring it back, I hope they look at the data with all the lens available to them.</t>
  </si>
  <si>
    <t>This makes me sad because lots of work goes into creating a measure but letting it sit on a shelf without using it is just another reason why patients and even staff donâ€™t trust the healthcare system.</t>
  </si>
  <si>
    <t>Not addressed</t>
  </si>
  <si>
    <t>Low reliability and old data limit this measure.</t>
  </si>
  <si>
    <t>Old data again limit the validity of this measure.</t>
  </si>
  <si>
    <t>Did not submit.</t>
  </si>
  <si>
    <t>CMS data access limits the developers ability to move this measure forward.</t>
  </si>
  <si>
    <t>Agree with staff recommendations.</t>
  </si>
  <si>
    <t>Agree with staff assessment. Lack of PRF definition is necessary.</t>
  </si>
  <si>
    <t>Agree with staff assessment. Variations among EMRs and standardizing workflows and documentation is challenging for hospitals - often requiring 'add-ons' from their vendor that put additional financial strains on organizations.</t>
  </si>
  <si>
    <t>Agree with staff assessment. Stratifying this measure will be essential to identify opportunities for improvement.</t>
  </si>
  <si>
    <t>PRF following a procedure is a complication hospitals see all too often. Implementing appropriate standards and protocols to prevent this will decrease poor outcomes following surgery.</t>
  </si>
  <si>
    <t>I agree with staff assessment regarding concern on consensus of definition and am also wonder if there should be an incidence threshold for the use of measures.</t>
  </si>
  <si>
    <t>I agree with staff assessment.I am concerned about the variability of documentation of mechanical ventilation</t>
  </si>
  <si>
    <t>Although useful to specifically look at post-op respiratory failure I believe it could be captured as a subset of a stratified overall post-op complications measure</t>
  </si>
  <si>
    <t>Agree with staff assessment - important measure for harm reduction efforts, all entities agreed that it would help with decision making.</t>
  </si>
  <si>
    <t>Agree this measure is very useful to the general public.</t>
  </si>
  <si>
    <t>I agree with staff recommendations that the measure is feasible and there is a adequate structure data to report this measure.</t>
  </si>
  <si>
    <t>I agree with staff recommendations.</t>
  </si>
  <si>
    <t>N/a</t>
  </si>
  <si>
    <t>Agree with the assessment, the measure should be feasible for all institutions. Data is based on routinely, electronically reported endpoints of intubation/extubation from time of procedure.</t>
  </si>
  <si>
    <t>Agree with assessment, 80% of institutions met threshold during testing.</t>
  </si>
  <si>
    <t>Agree that they met validity criteria. PRF rates and the measure correlate to worse outcomes, in a review 80% of the TEP agreed that the measure adequately reflected quality of care provided. Would be interested in the dissenting opinions and rationale for disagreement.</t>
  </si>
  <si>
    <t>Meets. Adequate review of potential equitable differences by race, ethnicity and gender. Agree with the measure's authors that many of the differences can be attributed to patient specific risk factors, and factors which are modifiable should be addressed.</t>
  </si>
  <si>
    <t>Meets, there is a clear usability for institutions to identify possible harm reduction strategies and aligns with previous initiatives in opioid deprescribing, multi-modal analgesia, and surgery best practice. Implementation strategy already exists. The data is easy to digest and understand.</t>
  </si>
  <si>
    <t>This metric addresses a serious complication of respiratory failures in post-op patients that can lead to excess morbidity and mortality. The authors provide a useful measure that is easily reported and interpreted. Interventions and best practice exist to improve PRF rates.</t>
  </si>
  <si>
    <t>Good opportunity for measure performance to address inequities in this area.</t>
  </si>
  <si>
    <t>An important area of measurement but may require additional fine-tuning to avoid unintended consequences due to variable definitions and accurate data capture.</t>
  </si>
  <si>
    <t>Agree with staff assessment. PRF definition is not clear. Not clear how this will measure will help healthcare organizations with quality improvement.</t>
  </si>
  <si>
    <t>I agree with staff assessment. They assessed 13 hospitals in different backgrounds and using different EHR organizations. No fees were required.</t>
  </si>
  <si>
    <t>Agree with staff assessment. Used the SDOH to collect and review the data.</t>
  </si>
  <si>
    <t>I agree with staff assessment. They used data using race, age, and other factors.</t>
  </si>
  <si>
    <t>Methods were sound and results were strong.</t>
  </si>
  <si>
    <t>See comments above</t>
  </si>
  <si>
    <t>This metric addresses a very important issue and overall, the developer showed its importance.</t>
  </si>
  <si>
    <t>It seems clear that PRF is an important issue, but the developers need to better define PRF.</t>
  </si>
  <si>
    <t>Data collection surrounding mechanical ventilation seems to be a problematic issue for this measure.</t>
  </si>
  <si>
    <t>Evaluating and improving on PRF is an important endeavor. However, I have several concerns regarding this measure. First, the developers must better define PRF (e.g., patients at risk, modifiable risk factors), second data collection may prove difficulty given the lack of standardized mechanical ventilation documentation, and third the developers should discuss potential consequences, and associated mitigation strategies, of this measure (e.g., increased non-invasive ventilation).</t>
  </si>
  <si>
    <t>Agree with staff comments.</t>
  </si>
  <si>
    <t>The authors have done a thorough review of potential equity concerns and found none.</t>
  </si>
  <si>
    <t>Almost ready for prime time</t>
  </si>
  <si>
    <t>Agree with staff assessment. I appreciate measures collected via claims to reduce reporting burden.</t>
  </si>
  <si>
    <t>This measure supports the significance of identifying and treating clinical deterioration following a surgical procedure. Monitoring this and implementing improvement opportunities will improve outcomes and prevent potential harm for patients.</t>
  </si>
  <si>
    <t>I agree with staff assessment though I would like to know why Silber and CHOP have let the similar CBE lapse in 2021.</t>
  </si>
  <si>
    <t>Reasonable measure though understanding why a previous similar measure was lapsed would be helpful</t>
  </si>
  <si>
    <t>The seminal research papers (1992, 1997) raised awareness that modifiable factors (e.g., nurse/bed ratios, MRI facilities, bone marrow transplant units, residency training programs, higher nurse staffing, better nursing skill) were associated with lower failure to rescue (FTR) rates. These findings were further validated by multiple studies (2007-2015). A 2015 systematic review also identified several hospital characteristics associated with delayed escalation of care and higher FTR rates.</t>
  </si>
  <si>
    <t>To be used for public reporting. The measure has been designed and tested to replace CMS PSI 04, which is currently being used in the Hospital Inpatient Quality Reporting (HIQR) Program (00134-02-C-HIQR, formerly CBE #0351).</t>
  </si>
  <si>
    <t>It is an important measure, and it was designed to replace CMS PSI 04, which is currently being used in the HIQR Program.</t>
  </si>
  <si>
    <t>Agree with staff, no need for feasibility assessment in this context</t>
  </si>
  <si>
    <t>Agree with staff including proposal to address with mitigation strategies</t>
  </si>
  <si>
    <t>Agree with staff, no differences found despite checking</t>
  </si>
  <si>
    <t>Agree with assessment, meets need of a retired measure. Addresses identified problem of in-hospital mortality and provides actionable items which may effect positive change.</t>
  </si>
  <si>
    <t>Agree with assessment, previous measure PSI 04 has shown this is a feasible metric with readily obtainable data and ability to report findings in a timely manner.</t>
  </si>
  <si>
    <t>There are many confounding factors within this measure based on the variability of the patient being assessed. Correlation was not expected to be strong, but did outperform PSI 04. Interested in details about TEP selection and opinion which led to their vote of validity (90%) vs the one who dissented.</t>
  </si>
  <si>
    <t>When adjusted for additional risk factors and comorbidities no disparities were identified.</t>
  </si>
  <si>
    <t>Agree with staff, the measure is proposed to replace PSI 04. It will be reported publicly. Clear interventions exist to improve institutional performance such as mandated nurse to patient ratios, implementation of best practices including rapid response teams and specialty training, and the utilization of technology to better monitor patients in real time.</t>
  </si>
  <si>
    <t>As PSI 04 is retired this is a timely metric to continue evaluating institutional performance in mitigating serious adverse events and complications which may occur. Clear interventions exist and have been identified by the measure authors which adequate and strong evidence in support.</t>
  </si>
  <si>
    <t>Agree that the feasibility assessment may not be needed since the measure is modeled after PSI 04</t>
  </si>
  <si>
    <t>Appropriate inclusion into measure logic.</t>
  </si>
  <si>
    <t>Agree with staff assessment. Believe this measure can be used for quality improvement efforts in reducing surgical death within 30 days. This measure could be a change agent.</t>
  </si>
  <si>
    <t>Agree with staff assessment. Data is readily available, no fees and similar measure used for more than a decade without problems.</t>
  </si>
  <si>
    <t>Agree with staff assessment. I worry about rural hospitals. I believe 50%-55% reliability less than the threshold is not acceptable .</t>
  </si>
  <si>
    <t>Agree with staff assessment. Evaluate it for SDOH and race, ethnicity, age, and sex.</t>
  </si>
  <si>
    <t>Agree with staff assessment. It will be publicly reported. Transparency of information is important.</t>
  </si>
  <si>
    <t>There are a number of facility level interventions that can be instituted to improve rates.</t>
  </si>
  <si>
    <t>All data are from administrative claims.</t>
  </si>
  <si>
    <t>No comments</t>
  </si>
  <si>
    <t>Measure will be used in a public reporting program.</t>
  </si>
  <si>
    <t>The measure appears feasible given the data collected.</t>
  </si>
  <si>
    <t>Developers report low reliability across multiple hospitals. The use of claims data to measure failure to rescue is inherently problematic given our inability to capture all the underlying clinical factors affecting a patient's likelihood of experiencing a poor outcome.</t>
  </si>
  <si>
    <t>Developer states this will be a publicly reported measure however provides no further details. I have considerable concerns regarding the consequences of this measure being publicly reported when it has the data flaws noted above.</t>
  </si>
  <si>
    <t>The evaluation of failure-to-rescue is important. However, this measure has several concerning flaws. First, the developers describe low reliability in their evaluation of the measure. Second, not adjusting for social factors seems problematic as they likely impact failure-to-rescue. Third, measuring death within 30 days regardless of location seems far too broad. Outcomes of interest should be procedure specific, such as developing an MI after a major abdominal operation, and not getting hit by a car when crossing the street 3 weeks after an abdominal operation.</t>
  </si>
  <si>
    <t>Reliability of less than 0.6 for 50-55% of facilities needs to be addressed.</t>
  </si>
  <si>
    <t>As the measure definition is clear and well defined, face validity is strong and will aid in practical acceptability as well.</t>
  </si>
  <si>
    <t>The measure is ideal in that it is easily measured consistently and there are evidence b ased protocols/bundles related to fall prevention that will guide low-performing hospitals with tools to do better.</t>
  </si>
  <si>
    <t>Acceptable as submitted</t>
  </si>
  <si>
    <t>Agree with staff assessment. Documentation and coding poses limited accuracy for small hospitals as injurious falls are not always captured via a claim.</t>
  </si>
  <si>
    <t>Agree with staff assessment. Stratifying this measure is not useful. All patients fall or are at risk for falling.</t>
  </si>
  <si>
    <t>This measure is appropriate as fall prevention strategies are useful for all size hospitals. Accuracy of this measure may be limited due to it being collected via claims. Rural hospitals do not always capture an injurious fall on a claim.</t>
  </si>
  <si>
    <t>Measure will help to identify high risk patients for highly prevalent problem, and implement best practices for prevention of falls with injury in high risk patients.</t>
  </si>
  <si>
    <t>Agree this measure is very useful to the general public and broad application to all payers.</t>
  </si>
  <si>
    <t>The measure will improve patient safety and will bring increased awareness to fall rates.</t>
  </si>
  <si>
    <t>How will the measure address situations were the hospital fails to document the fall and/or injury?</t>
  </si>
  <si>
    <t>Agree with staff assessment. Helpful that the assessment evaluated collection in more than a singular EHR and that data is collected in a standardized way for valid data capture.</t>
  </si>
  <si>
    <t>Agree with staff, reassuring done in multiple EHRs</t>
  </si>
  <si>
    <t>Agree w staff</t>
  </si>
  <si>
    <t>Agree, good business case with supporting evidence for an ongoing problem which has identified interventions which may prevent harm. There is a financial benefit to institutions, and clear physical benefit to patients.</t>
  </si>
  <si>
    <t>Agree with assessment that the threshold was met for reliability.</t>
  </si>
  <si>
    <t>Meets standards.</t>
  </si>
  <si>
    <t>Agree. Will be publicly reported, and this measure will match evidence based guidelines for preventing falls in the institutional setting.</t>
  </si>
  <si>
    <t>useful measure addressing an ongoing and pertinent patient safety metric. Supported by institutions and the public.</t>
  </si>
  <si>
    <t>agree with staff, developer polled users and consumers to back this up.</t>
  </si>
  <si>
    <t>Well-established and defined.</t>
  </si>
  <si>
    <t>Considered.</t>
  </si>
  <si>
    <t>Long-standing and well-recognized challenge worth supporting with measure.</t>
  </si>
  <si>
    <t>Agree with staffâ€™s assessment. Falls are an area that continues to contribute to cost, length of stay and negative patient outcomes.</t>
  </si>
  <si>
    <t>Agree with staff assessment. EHR are very useful in the collection of this data. It does bother me that any hospital no matter how small isnâ€™t using their EHR in the collection of this information about falls.</t>
  </si>
  <si>
    <t>Agree with staff assessment. Only concern was that all the hospitals involved were teaching hospitals. Wish one or two hospitals would have been non-teaching.</t>
  </si>
  <si>
    <t>Agree with staff assessment. I think the TEP had a strong make up and included three patient/family member.</t>
  </si>
  <si>
    <t>Agree with staff assessment. Will use public reporting which builds transparency and trust among staff and patients.</t>
  </si>
  <si>
    <t>N@</t>
  </si>
  <si>
    <t>Face validity was strong.</t>
  </si>
  <si>
    <t>Not much doubt that it is important to measure and report falls.</t>
  </si>
  <si>
    <t>Developers describe testing this measure across two vendor systems and 12 hospitals, which may not be a large enough or representative cohort.</t>
  </si>
  <si>
    <t>Agree reducing patient falls will improve patient safety and prevent injuries.</t>
  </si>
  <si>
    <t>Measure Title: Hospital Harm: Falls with Injury</t>
  </si>
  <si>
    <t>Measure Title: Hospital Harm: Postoperative Respiratory Failure</t>
  </si>
  <si>
    <t>CBE 0694</t>
  </si>
  <si>
    <t>I have concerns about the feasibility of achieving reliable scores in low-income populations. Mail surveys in this population frequently suffer from low-response rates and may be biased towards those who are unsatisfied. If this is so brief and unobtrusive a measure, why can't it be administered after the patient has received discharge insytructions but before leaving the facility? This would enable the faiclity to address concerns before the patient leaves so iterative improvement on d/c instructions should occur.</t>
  </si>
  <si>
    <t>There are too many issues with this measure for it to be included as a publicly reported measure. Authors note it could be used for a varity of things, but provide no additional information. I don't think this is ready for approval as is.</t>
  </si>
  <si>
    <t>Agree with staff assessment. Mitigation strategies included are key for organizations with low volume.</t>
  </si>
  <si>
    <t>Agree with staff assessment. Addressing and allowing for mitigation strategies for low volume is essential for rural providers.</t>
  </si>
  <si>
    <t>Overall, this measure supports improved quality outcomes and provides a holistic approach for patients undergoing outpatient surgery. Discharge education and instructions are crucial components of a patients success following surgery.</t>
  </si>
  <si>
    <t>The literature review although comprehensive does not clearly connect increased pt understanding and activation associated with easier to understand instructions for surgical pt to improved pt outcomes for surgical outpts. Many of the studies increasing improved outcomes are associated with medical inpatient discharges. Although one maybe able to extrapolate it would be important to either identify the literature supporting this measure in surgical outpts or note the lack of literature.</t>
  </si>
  <si>
    <t>I agree with staff that the measure can be met since the denominator is respondents not all patients. The capture of emails will not address those who do not have emails or access to electronic communication. It seems texting is another option for implementation of the survey. The addition of mail may capture more.</t>
  </si>
  <si>
    <t xml:space="preserve">This is optional and indicated that it was not going to be addressed in this measure.I think there should be some recognition that people who are unable to read and respond to written surveys in English or Spanish may experience a greater risk of negative post-operative outcomes which could be mitigated by providing the improved discharge instructions in a format in which they can engage. </t>
  </si>
  <si>
    <t>I agree with staff assessment though I would add that the measure is not generalizable to people who are illiterate or non-English or non-Spanish speaking this could potentially impact the use of this measure for facilities providing services to a population with a higher proportion of people with low English or Spanish proficiency. In turn those populations may also not have a means to inform the quality of discharge information provided to them since this measure would be inaccessible to them.</t>
  </si>
  <si>
    <t>I think there should be some recognition that people who are unable to read and respond to written surveys in English or Spanish may experience a greater risk of negative post-operative outcomes which could be mitigated by providing the improved discharge instructions in a format in which they can engage. I believe this is an appropriate start with future work improving the capacity of measuring the quality provided to patients who fall into this category</t>
  </si>
  <si>
    <t>Agree with staff assessment. Logic model shows evidence for low patient understanding of post-operative care instructions in outpatient settings and downstream negative outcomes. Unique and distinct from existing OAS CAHPS measure and supported by patients.</t>
  </si>
  <si>
    <t>Agree with staff assessment. The sample size is somewhat small with only 15 facilities meeting the completed 100-survey threshold. Because of the small sample size, the developer was not able to provide reliability by decile. At least one facility (minimum of 0.572) has a signal-to-noise reliability below the threshold of 0.6. Unclear if there is a min # of items needed to calculate the score and impact of missingness given small # of items. Need clarification on denominator.</t>
  </si>
  <si>
    <t>Agree with staff assessment. Concerns with developers stating that the minimum number of items skipped was 4,when it is only a 9 item measure. Unclear why some members of the TEP disagreed with face validity questions. Mean score appeared moderately positively correlated with the previously validated OAS CAHPS provider communication domain, the results were not statistically significant</t>
  </si>
  <si>
    <t>Was not a focus but noting test sample was predominately white and English-speaking. Further validation works needs to be completed to ensure constructs are valid in more diverse populations.</t>
  </si>
  <si>
    <t>Agree with staff assessment. Survey is for use in public reporting and allows for tracking and improvement on discharge instructions post-operative care in outpatient settings. Quality officers commented that the measure aligned with known issues raised by patients in an open-ended survey and accurately quantify known issues with the discharge process.</t>
  </si>
  <si>
    <t>Agree with the staff assessment.Would like to see a text options vs email as I would think that would increase participation.</t>
  </si>
  <si>
    <t>Agree with the staff assessment. I would emphasize confusion with the term two midnights and argue that is too short.Would hope that would be expanded in future submission if approved.</t>
  </si>
  <si>
    <t>Agree with the staff assessment. Appreciate no risk-adjustment for this type of measure.</t>
  </si>
  <si>
    <t>It was mentioned that the survey was available in English and Spanish. Would hope this could be expanded to more languages.</t>
  </si>
  <si>
    <t>This measure would be beneficial to support QI programs at facilities. It would also be interesting to see this measure related to readmissions.</t>
  </si>
  <si>
    <t>The literature review was not rigorous. The developer identifies need for consistent information in outpatient setting following surgical procedures. Cites one review paper a systematic review of 58 studies and 5,721 participants discharged after an inpatient surgical procedure, which found patients had a greater understanding of self-care and better symptom experienceâ€”which seems broad and subjective. Was this restricted to only inpatient surgery? It appears that few studies to support association with improved outcomes but these are also based on inpatient admissions?</t>
  </si>
  <si>
    <t>The larger contextual issue is that this QM requires patient survey data. The study team oversaw data collection, but itâ€™s not clear if hospitals will be able to collect data, analyze and report the data. For the pilot study, data were collected in batches. Lessons learned from CAHPS include that patient survey data is challenging for some Medicaid agencies to report. Even during this pilot, only 9 HPODs (out of 19? 26?) had CAHPS data. Why propose a type of data source that at least some Medicaid agencies have difficulties reporting on?It may be premature to assess the measure for endorsement. The development of the survey included two pilot studies. The original survey was 21-items. It was reduced to nine. Questions that overlapped with CAHPS and gathered self-report on socioâ€™s were deleted.Without the self-report on the socioâ€™s, the team was left relying on EHR data that had missing data, such as race.The 9-item version was used for the second pilot test. Without the self-report on the socioâ€™s, the team was left relying on EHR data that had missing data, such as race. Without the self-report on the socioâ€™s, the team was left relying on EHR data that had missing data, such as race.The survey was administered between 08-01-2022 - 03-01-2023 at 26 facilities in Western or Northeastern US regions. Seven facilities and one hospital shared a single CCN (CMS Certification number) and were grouped together as a single facility for analysis, resulting in a final count of 19 measured entities or HOPDs. It appears that the â€19 facilities were collocated within a HCUP-defined medium-to-large urban teaching medical center.â€ Perhaps only academic medical centers in urban areas were only included? This is an issue if CMS wants to use this measure for healthcare systems that may be safety-net hospitals that serve more Medicaid beneficiaries? There is no mention of risk adjustment at the facility level. Also the severity of the procedure likely varied at the individual level?Facility eligibility criteria were a minimum monthly case volume of 250 outpatient procedures.Response rates are conservatively estimated but not reported, likely because data were batched?They were calculated by dividing respondents by the total number of individuals who were sent a survey, regardless of whether the survey bounced back or failed to send due to missing contact information.The second pilot identified areas for improvement that were not addressed. Itâ€™s possible that funding ended, making it not possible to further refine before being considered for endorsement. Six facilities belonging to one organization had a 50% failure rate of the survey due to front line staff not capturing patient emails in their records. Some facilities with the participating organizations were eliminated due to low monthly case volumes and high failure rates resulting in an inability to reach the minimum number of responses (n=100). It is reported later in application that 15 facilities had min number of responses. It appears that about 79% (15/19) of the facilities did report back data on at least 100 surveys?Patients also rejected some questions: â€Approximately 12.2% of all respondents skipped questions about applicability, 12.9% of respondents skipped questions about medications, and 13.7% skipped questions about activity.â€ Note: there were no questions about applicability. However, there were response options for items 3-7 that allowed for reporting not applicable.The denominator is the total number of eligible respondents for the facility. Respondents are eligible if they are 18 years or older, had a procedure or surgery, and were discharged alive with a stay less than two midnights. The â€two midnightsâ€ is awkward. Patient discharged within 24 hours after procedure? The developer proposes to subtract the date of discharge from the date of admission and dividing it by 24 hours. Maybe the research team can do this, but can Medicaid agencies easily do this? Did the developer only have dates of admission and discharge and not time-stamped data for these?</t>
  </si>
  <si>
    <t>The measure specifications have some challenges related to how the survey is scored. I appreciate the developer sharing the actual survey and the additional time spent by the Battelle to obtain it and help address additional questions.Individual Score:Questions for the Developer:1. The numerator description states, â€An individual score is calculated for each respondent by taking the sum of items for which the respondent gave the most positive response (â€Yesâ€ or â€Very Clearâ€) and dividing by the number of items the respondent deemed applicable to their procedure or surgery. Applicable items are calculated by subtracting the sum of items for which the respondent selected â€Does not applyâ€ from the total number of items (nine).However, in looking over the instrument,, the survey has nine items but the response options differ between items 1, 2 and 3-9. it appears that only 7 of the 9 survey questions have the response options that include does not apply. The first two do not include this option.Q: Was there an error in the measure description and team meant to report only 7 items for allowing to opt out of score if not applicable?2. The measure description states, â€It uses a 9-item survey to obtain patientâ€™s feedback on 3 domains: applicability; medications; and daily activitiesâ€.Applicability is mentioned as one of the three domains. But it appears that the heading for the first two items is â€Information Took Into Account My Needs.â€Items 3-9 include the response option of not applicable. The other ratings are Very Clear, Somewhat, No. The domains are: 1) information about new medication (why, SEâ€™s, when to stop) (n=3); and 2) daily activities (change diet, change physical activity, when return to work, when could drive) (n=4). The respondent is asked to rate whether the information considered broadly defined â€health needsâ€ and â€personal situationâ€ (yes, no). Personal situation examples include lack of transportation, insurance coverage. There is no option for â€not applicableâ€ for this rating.Q: Was the first domain something more global like, extent information took into account my needs?Q: What if a person answers NO to personal situation because they did not have major barriers that had to be addressed, such as lack of transportation, lack of insurance? Could there be situations where a commercially insured patient, fully employed, with good social support reports â€noâ€ but states no because â€not applicableâ€ and could unfairly lower the score?3. Individual scores. The measure description states, â€An individual score is calculated for each respondent by taking the sum of items for which the respondent gave the most positive response (â€Yesâ€ or â€Very Clearâ€) and dividing by the number of items the respondent deemed applicable to their procedure or surgery. Individual patient scores are calculated using a top-box approach, measuring the percentage of the total number items given the most favorable responses ("Yes" or "Very Clear") out of the total number of relevant items.â€Q: To double check, the individual score will include a point for Yes among items 1 and 2, and then a point for Very Clear for items 3-9. The denominator will vary depending on final number (out of 7) of items that are rated as not applicable. There is a possibility that all seven items could be identified as not applicable, even though the pilot data does not suggest this.Thus, if a sum, is it possible that a person could report scores ranging from 0-9? Persons with more applicable survey items may be more likely to receiving a higher sum score? This could be confounded by type of procedure, which is not addressed.Q: If the individual score is the % of items that had a yes or very clear, can a patient rate the provider as 100% if yes for only the first two items if 3-7 not applicable?. A patient may rate a provider as 100%, if yes first two and Very Clear only one item that was deemed applicable? A patient may rate a provider as much lower, if Yes on health needs, somewhat on personal situation and somewhat on items 3-9?4. Facility level. The measure description states, â€The numerator is the sum of all individual scores a facility received from eligible respondents.â€ â€Facility scores are calculated by averaging the individual patient scores for each facility.â€Q: Is the individual score a %, or simply sum of all items that are rated yes (items 1,2) and among items 3-9 that are deemed applicable, the items that are rated Very Clear?Q: If a sum, a person could report scores ranging from 0-9?Persons with more applicable survey items will be more likely to receiving a higher sum score?Q: Is this the average of the sum of points using the top-notch approach or averaging the % score for the individual?Q: If average, is the standard deviation also reported to help the facility interpret this rating?Q: Was the team envisioning using the % to provide feedback to a provider (like 100%, 80%), but use sums for facility score?5. A strength of the survey is that â€Our survey provides feedback to providers on what elements of discharge instruction could be improved.â€Q: Did the pilot study obtain any data to support the feasibility of providers (not facilities which is the unit of analysis) being given back the responses of their patients within x period of time?Q: Or is there argument that by using this survey, there is potential for facilities to stratify these data by provider and the assumption is that facilities have the resources to provide this feedback to the providers from their patients in relatively real time? That providers have protected time to review this information?Reliability testing of the survey items is limited to using the Cronbach Alpha score and was found to be 0.8941. I assume this is at the individual level.At the facility level (n=15), reliability was assessed using signal to noise ratio. This approach is also used at the health plan level (e.g., NCQA). Reliability scores range from a minimum of 0.572 to a maximum of 0.817, with a mean of 0.689.Overall, the survey is a bit unique because the patient can judge whether up to 9 of the items are applicable. This adds a little more complexity to the programming of these data to subtracting the sum of items for which the respondent selected â€Does not applyâ€ from the total number of items (nine). Is it possible that a patient may report on only 1-2 of the questions and if 1-2 are rated highly and divided by 1-2, they get 100% for â€yesâ€ or â€very clearâ€ but respondent burden is less, more likely to complete?The denominator is the total number of eligible respondents for the facility. Respondents are eligible if they are 18 years or older, had a procedure or surgery, and were discharged alive with a stay less than two midnights. The â€two midnightsâ€ is awkward. Patient discharged within 24 hours after procedure? The developer proposes to subtract the date of discharge from the date of admission and dividing it by 24 hours. Maybe the research team can do this, but can Medicaid agencies easily do this? Did the developer only have dates of admission and discharge and not time-stamped data for these?</t>
  </si>
  <si>
    <t>The title of the measure is quite ambitious, â€Patient Understanding of Key Information Related to Recovery After a Facility-Based Outpatient Procedure or Surgery, Patient Reported Outcome-Based Performance Measure.â€ It implies that patient understanding of key information is measured but this is per patient report and the number of items that the patient deems applicable could vary from 0-9? Key information is not operationally defined---is this what the patient judges as applicable? Or is key information what is clinically necessary to have?Achieving these two requirements is assumed to associated with improved recovery. During the pilot testing, neither the assessment of the target mechanism nor proposed outcome are assessed. It is not clear if the pilot testing was restricted to patients following outpatient surgery or also included patients with â€other outpatient procedures.â€The measure description reports that the measure assesses how well facilities provide clear, personalized discharge instructions to patients. Again, how was clarity and how the extent discharge instructions were personalized or tailored to the patientâ€™s characteristics and preferences is not well specified.Validity testing was not robust, but consistent with approach by NCQA. This raises the usual question of whether we keep standards for scientific acceptability for QMâ€™s relatively low to be consistent with earlier QMâ€™s or raise the bar for new ones.Face validity (judgement call) using a TEP (n=10), they were asked to rate using a Likert scale their level of agreement with only two statements:1) â€The unadjusted Information Transfer PRO-PM, as specified, will provide valid assessment of the transfer of key information to patients at discharge from the facility,â€ only 60% agreed2) â€The unadjusted Information Transfer PRO-PM, as specified, can be used to distinguish between better and worse quality care at measured facilitiesâ€ 80% agreed.Criterion validity of the 9-item survey measure was assessed by comparing hospital performance on the 9-item instrument to their performance on the OAS CAHPS. Only 9 HPODâ€™s had CAHPS survey data. The team compared results with the results from the item on communication about your procedure. A positive correlation reported.The final version of the survey is 9 items is available in Spanish and English. There is no mention in how the different versions performed during reliability and validity testing.</t>
  </si>
  <si>
    <t>Data on race were missing, stratification not feasible.The argument for not adjusting for patient level social factors seemed weak. The developer states there was consensus that Hospital Outpatient Departments (HOPD) should tailor discharge instructions to accommodate patients' unique characteristics, such as age, education, health status, and prior experience with surgeries. However, tailoring was not tested.The developer states, that â€it is essential for clinicians to connect with patients on their level and provide clear, personalized guidance for post-discharge self-care. This is a measure of patient centered communication.â€However, the pilot test did not assess the quality of provider-patient communication or how personalized the guidance presented was.I did not understand this, â€Risk adjusting for patient-level social factors that can be influenced by the HOPD discharge process could unintentionally encourage different/ disparate outcomes between social disadvantaged patient care. Therefore, the unadjusted measure effectively captures the average patient's assessment of the clarity of discharge instructions provided by HOPD.â€ Why would the discharge process differ for persons?There was no mention of developing methods to risk adjust at the facility level. This could be important if facilities include safety-net hospitals.</t>
  </si>
  <si>
    <t>Not in use. Plans for use not provided. Not ready for prime time.The developer reports, â€Our survey provides feedback to providers on what elements of discharge instruction could be improved.â€ How? Was this assessed?Did the pilot study obtain any data to support the feasibility of providers (not facilities which is the unit of analysis) being given back the responses of their patients within x period of time?Or is the argument that by using this survey, there is potential for facilities to stratify these data by provider and the assumption is that facilities have the resources to provide this feedback to the providers from their patients in relatively real time? That providers have protected time to review this information?</t>
  </si>
  <si>
    <t xml:space="preserve">This appears to be a QM developed by Yale (referred to as â€third party vendorâ€) which was contracted by CMS to develop the measure. Questions are raised about differences in how the individual and facility scores are calculated. Applicability is identified as one of the domains, but applicability is a response option for only items 3-9 in the survey. There are general concerns about feasibility of patient survey data for use by state Medicaid agencies and whether there has been sufficient pilot testing to further refine and examine use for possible version 3. Concerns about measure specifications are detailed under reliability.Approach for validity testing is somewhat consistent with NCQA measures using data at only the health plan level, but do we continue to maintain this standard for new measures? Without self-reported sociodemographic characteristics in the survey, the team must rely on other patient-level data sources that increase risk for missing data. Also, itâ€™s not clear how this capacity could vary by facility, which could differ by data infrastructure. These concerns raise questions about whether this measure has the capacity to identify disparities. The measure is not in use and there no plan reported. </t>
  </si>
  <si>
    <t>Agree with staff assessment. Increase in patient understanding of post-operative care instructions will improve care coordination, patient self-care ability, and can decrease hospital readmissions and the need to call the hospital after discharge.</t>
  </si>
  <si>
    <t>Agree with staff assessment. Understanding post-op care instructions will help patient's with their recovery appropriately while also impacting ED visits, readmissions, etc.</t>
  </si>
  <si>
    <t xml:space="preserve">Agree with staff assessment. Elements are required under USCDI v1 and v2, and are required by ONC within certified EHRs and data is provided directly from patients. </t>
  </si>
  <si>
    <t xml:space="preserve">Developer did not address. It should be evaluated in future versions of the measure to provide additional information about gaps and educational opportunities within stratified areas. </t>
  </si>
  <si>
    <t>In that this measure directly addresses patient reported quality of discharge education- emphasizing personalized discharge instruction, I am concerned the developers have chosen not to acknowledge the Health Equity section.Elsewhere in the submission, developers acknowledge potential consequence to those with higher levels of education, as based on pilot data they "tended to be less satisfied with the discharge information they received. However, there is no evidence to suggest that hospitals would limit access to socially advantaged group (those with higher education) as a consequence of publicly reporting an unadjusted PRO-PM."After reviewing pilot study descriptive statistics, the current data are based on study population of 93% English speaking patients.I am curious how this tool would perform in a study sample with greater representation of non-English speaking populations. Delivering "personalized, clear discharge instructions," requires greater system level resource investment when language barrier is present (multi-modal translation services, clinician time) and variability between translators can lead to inconsistency in education received by patients.I would like to see developers expand upon health equity considerations for this measure, as I think there should be consideration for how this may impact non-English speaking populations and accessibility of care.</t>
  </si>
  <si>
    <t>Overall, my concern relates to lack of consideration for how this measure may impact patients who are non-English speaking, the HOPD that serve non-English speaking communities, and potential implications for accessibility for this already vulnerable group.</t>
  </si>
  <si>
    <t>Agree with staff. Underlying motivation that inpatient ranks better than outpatient is potentially confounded (ie different types of procedures inpatient vs outpatient).</t>
  </si>
  <si>
    <t>I appreciate the work done here by the developers; however, EHR and email systems are notoriously diverse in what clinicians are and are not able to see. This measure may be well defined but practice behaviors are such that these activities are not always prioritized, especially in light of labor shortages in the industry</t>
  </si>
  <si>
    <t>While the developer did address the potential burden on the providers, I feel the burden on the facilities while appears minimal it's not insignificant. Thoughtfully establishing strong processes that add to the duties of nursing and other personnel need to be measured to truly estimate the burden on the facility administering the survey to patients.</t>
  </si>
  <si>
    <t>Concerns about missing data from a relatively small test. Concerns regarding the lack of risk adjustment. There are PRO measures in existance that provide method for risk adjustment that could be considered.</t>
  </si>
  <si>
    <t>not provided. If the measure was risk stratified, perhaps the developed can address ways to use the measure in this space.</t>
  </si>
  <si>
    <t>however, the developer indicated that this would not be addressed in the intent to submit form.</t>
  </si>
  <si>
    <t>I believe this could be an important measure to determine quality of care and allow HOPDs to evaluate opportunities for improvement with patient discharge instructions.</t>
  </si>
  <si>
    <t>As with staff, share concerns around the clarity of the denominator. Also concerned that patients who deem multiple survey questions non-applicable will have an outsized influence on measure performance.</t>
  </si>
  <si>
    <t>I agree with the staff assessment. There needs to find a way to address low volume sites because rural areas need to have a way to assess discharge for outpatient procedures.</t>
  </si>
  <si>
    <t>Not required or addressed. In the future this might be important area to assess as you survey your patients.</t>
  </si>
  <si>
    <t xml:space="preserve">The developer has demonstrated the importance of the measure on patient outcomes and that there are actions facilities can take that will improve measure scores. </t>
  </si>
  <si>
    <t>Although the developers address the addition of the instrument with the already required OAS CAHPS, it seems to be a significant barrier to overcome.</t>
  </si>
  <si>
    <t xml:space="preserve">While the testing data supports the validity of the measure, I have concerns with the specifications. In particular, the survey instructions allow proxy caregivers to respond to the survey. However, responses do not indicate if the respondent was a proxy. That may affect the results and may not be indicative of the patient's responses. Perhaps the measure should exclude patients who cannot complete the survey themselves. </t>
  </si>
  <si>
    <t>I understand that this measure will have an initial rollout in HORP. I would recommend that it not be publicly reported.</t>
  </si>
  <si>
    <t>The developers have demonstrated that the measure is important and methodologically sound. I noted a few concerns regarding the measure specifications and feasibility.</t>
  </si>
  <si>
    <t xml:space="preserve">Agree with staff assessment. </t>
  </si>
  <si>
    <t xml:space="preserve">Agree completely with staff assessment. The developer shows what elements of discharge instruction and communication could be improved. The developer clearly showed the importance of the measure. </t>
  </si>
  <si>
    <t>Seems to be feasible. One potential barrier is the ability of hospitals to obtain necessary patient information to send out the survey (i.e., email). Training of staff should assit with this.</t>
  </si>
  <si>
    <t>Developers should provide further clarity regarding the denominator.</t>
  </si>
  <si>
    <t>This will be a publicly reported measure, which seems appropriate.</t>
  </si>
  <si>
    <t>Outpatient surgeries have been steadily rising, so this measure is timely. Providing clear discharge instructions is tied to improved patient outcomes.</t>
  </si>
  <si>
    <t xml:space="preserve">There is a clear case made, and supported by evidence and reviewer comments (patients and board members) that this will be useful. </t>
  </si>
  <si>
    <t>A clear new instrument with suitable validity, feasibility, and acceptability.</t>
  </si>
  <si>
    <t xml:space="preserve">I am concerned about the use in payment models. </t>
  </si>
  <si>
    <t>Agree with staff assessment. Lack of consensus on definition needs to be resolved. Evidence base for interventions is mixed and unclear. Vague rationale on how it could help health systems: "enable hospitals to assess harm reduction efforts and modify their quality improvement efforts more reliably."</t>
  </si>
  <si>
    <t>Agree with staff assessment - good diversity of hospitals included . Support structured data capture, no fees associate with measure and all value sets housed in VSAC.</t>
  </si>
  <si>
    <t>Agree with staff assessment - high signal-to-noise reliability at most test facilities. 10 of the 12 hospitals ICCs were at least 0.6 with 2 hospitals having lower values (0.152 and 0.441) due to very small numerators and denominators (i.e., 73 and 322 in the denominators, respectively).</t>
  </si>
  <si>
    <t>Agree with staff assessment. High support for face validity by TEP. Strong concordance and inter-rater agreement between data exported from the EHR and data in the patient chart. Evidence based rationale for risk adjustment.</t>
  </si>
  <si>
    <t>Agree with staff assessment. Used literature to guide social disparities analysis and note that disparities maybe due to comorbidities and physiologic factors accounted for some of the higher rate of PRF among Black patients.</t>
  </si>
  <si>
    <t>PRF is a common serious complication that can result in high healthcare use, costs and mortality.  With precision in the definition, the measure can help hospitals identify and track trends in PRF and potentially implement harm reduction efforts.</t>
  </si>
  <si>
    <t>Agree with the staff assessment. Appreciate the identification of all the data elements in the EHR but the quality of the data in those fields varies.</t>
  </si>
  <si>
    <t>The literature review is comprehensive and well written. The rationale for the argument for the significance of this measure includes: 1) PRF is the most common serious post-operative complication (incidence 7.5%), associated with increased post-operative mortality and costs; 2) PRF is preventable; 3) and mechanical ventilation administered invasively is unpleasant, resource-intensive and virtually all sentient patients would prefer to avoid prolonged periods. Interoperative risk factors reviewed, followed by two QIâ€™s that support feasibility for improvement in quality. Adverse otucomes include longer length of stay, 30 day repeat hospitalization and death. Incidence of PRF varies by hospital and hospital type. The teamâ€™s beta testing also supports this. Risk-adjusted rates showed substantial variation in performance scores across the 12 test hospitals from 0.0 to 16.79 postoperative respiratory failures per 1,000 hospital encounters, with one facility having a risk-adjusted rate significantly below the average (2.54 per 1,000 patients; 95% CI 1.43, 3.65).The anticipated impact is that it addresses prevalence of PRF and the variance between hospitals in the incidence of PRF.The measure is thoughtfully developed to facilitate and easy transition from widely used current measures of PRF, based on either claims data (CMS PSI 11) or proprietary registry data (NSQIP of the ACS). The proposed eCQM is closely modeled after the NSQIP measure of PRF, which has been widely adopted across American hospitals, and is intended to complement and eventually supplant CMS PSI 11, which is a component of the CMS PIS 90 Patient Safety and Adverse Events Composite.</t>
  </si>
  <si>
    <t xml:space="preserve">For the data elements, data availability, accuracy, and standards were 100%. For work flow, most data elements were 100% with the exception of intubation and extubation.During feasibility or alpha testing, mechanical ventilation was captured in structured fields at all sites, but documentation was not standardized. Intubation and extubation documentation were more frequently captured. Two of the 13 sites documented rapid response interventions (including intubation) on paper and scanned into the EHR and others documented intubation/extubation in anesthesia free text notes for certain procedural areas.I did not view this as a weakness, but an indicator of the thoroughness of the development of the measure.The detailed data element feasibility plan was useful. Because the measure accommodates the use of intubation and extubation outside of a procedural area to trigger a postoperative respiratory event, it has more potential for use with different types of EHR, however the trade-off may be more labor intensive data extraction.Staff review observed that there has been a lack of consensus regarding the definition of PRF. I felt the use of MV, intubation, extubation had high face validity and acceptable indicator of PRF. However, Iâ€™ll defer to my colleagues in anesthesia and surgery. </t>
  </si>
  <si>
    <t>The measure is clearly defined and well specified.EHR Data from 13 hospitals was used to assess reliability. Of these 13, 11 used EPIC and 9 of these hospitals were within one hospital system in the Northeast and with exception of one, were teaching hospitals. One hospital used Cerner and one used Meditech. Three hospitals were in the Southwest, one in the West. All hospitals were in urban areas. Bed size varied from 100 to &gt;499. Six of the hospitals were community teaching hospitals.At the accountable entity level, the signal-to-noise reliability was estimated as an intraclass correlation coefficient based on a two-way mixed model with facility random effects (C,1). The median was 0.732. (range: min=0.152, max=0.964; 25%tile=0.660, 75%tile=0.880)Ten hospitals (83%) have a reliability &gt;0.6.</t>
  </si>
  <si>
    <t>To examine data element validity, data exported from the EHR (eData) to data manually abstracted from patientsâ€™ medical charts (mData) for a subsample of measure initial population were compared. The PPV, NPV, Sensitivity and Specificity were very high (96.6%-100) and the lowest was still 90% PPV for numerator for combined sites.Face validity results are as follows:15 of 15 TEP members (100%)voted â€yesâ€ that the measured outcome (rate of in-hospital postoperative respiratory failure) was important to measure and can improve care for patients.15 of 15 TEP members (100%) voted â€yesâ€ that the measure specifications were precise and that it appears to measure what it is supposed to (i.e., face validity).12 of 15 TEP members (80%) voted "yes" that the measure's performance scores provide an accurate reflection of hospital-level quality, and scores resulting from the measure Hospital Harm.Risk adjustment included 16 covariates as indicators of clinical severity. The final risk-adjustment model was estimated using multivariable probit regression to optimize calibration, after testing both logistic and Poisson link functions. The model was also estimated using a mixed-level logistic model with hospital random effects, but the results (including the confidence intervals surrounding parameter estimates) were virtually unchanged, compared with simpler form models. This approach was clearly described and appropriate. The risk-adjustment model was also tested with additional social drivers of health variables (Medicaid insurance, Hispanic ethnicity, Race), considered individually and collectively.</t>
  </si>
  <si>
    <t>Using data from 12 hospitals, the social disparities analysis found no significant differences by ethnicity, race or Medicaid or uninsured status, contrary to the literature. Hispanic patients have similar risk of PRF (OR=0.96; 95% CI, 0.42-2.20) as non-Hispanic patients, after adjusting for age and other factors in the risk-adjustment model. Black patients (OR=1.45; 95% CI, 0.77-2.75) and patients of "other" race (OR=0.92; 95% CI, 0.47-1.78) have similar risk of PRF as White patients, after adjusting for age and other factors in the risk-adjustment model. Risk of fall with injury is unrelated to Medicaid or uninsured status (OR=1.24; 95% CI, 0.72-2.12), or dual eligibility among Medicare beneficiaries, after adjusting for age and other factors in the risk-adjustment model.</t>
  </si>
  <si>
    <t>The developer reported plans for public reporting and payment programs. Following submission, the developer provided additional information. The measure is intended for initial rollout in CMSâ€™s Hospital IQR program and CMS has signaled potential future inclusion of Hospital Harm eCQMs in the HAC Reduction Program.In addition, feedback from the 5 hospital systems agreed (100%) agreed that the information produced by the performance measure is easy to understand and useful for decision making.Three patients/family caregivers were also polled and all agreed that the measure outcome is important to know and can help improve care for patients.</t>
  </si>
  <si>
    <t>Overall, this is well written quality measure submission. The literature review is critical and supports the rationale for this measure. This is an electronic clinical quality measure (eCQM) developed by Anna Michie, American Institutes for Research (AIR); work that was contracted out by CMS, who is the measure steward.The measure specifications of well defined. This eCQM assesses the proportion of elective inpatient hospitalizations for patients aged 18 years and older without an obstetrical condition who have a procedure resulting in postoperative respiratory failure (PRF).The numerator is elective inpatient hospitalizations for patients with postoperative respiratory failure (PRF) as evidenced by: Criterion A: Mechanical Ventilation (MV) initiated within 30 days after First operating room (OR) procedure or MV with a duration of more than 48 hours after the First OR procedure. Sub-criteria for each are well specified.Elective inpatient hospitalizations that end during the measurement period for patients aged 18 and older without an obstetrical condition and at least one surgical procedure was performed within the first 3 days of the encounter.The time period for data collection is during an elective inpatient hospitalization, which is defined as beginning at hospital arrival including time in observation or outpatient surgery.All data elements necessary to calculate this numerator are defined within value sets available in the Value Set Authority Center (VSAC). Hyperlink provided.Measurement period is one year. This measure is at the hospital-by-admission level.The data source is EHR.The team provides compelling data that supports data element feasibility, excellent PPV, NPV, Sensitivity and Specificity using manually abstracted data as the standard. This approach strengthened their argument for validity. The data are from 13 hospital test sites, of which 11 used EPIC, one used Cerner, and one used Meditech. The data element availability at mostly 100% was encouraging, despite differences in EHR. The lack of statistical differences by race/ethnicity seemed to align with clinical severity characteristics were more likely predictive of ARF, increasing the potential that improvement is possible through improving clinical practice.</t>
  </si>
  <si>
    <t>I somewhat disagree with the staff recommendations. I believe it summarized the evidence of measure importance. I believe the issue with lack of consensus regarding the definition of PRF is more pertinent to Use and Usability.</t>
  </si>
  <si>
    <t xml:space="preserve">I am concern about how hospital will be able to improve their performance. The measure developer noted (also in the clinical statement recommendation of the eCQM measure specification) that â€progress in reducing the incidence of PRF has been stymied by lack of consensus regarding the definition of PRF, which patients are most at-risk, which risk factors are potentially modifiable, and which patients are more likely to benefit from targeted interventions of a health care systemâ€™s limited resources.â€ </t>
  </si>
  <si>
    <t xml:space="preserve">I believe measuring PRF rates are very important. My concern is how hospitals can improve their importance if there is still uncertainty on the definition of PRF, risk factors and interventions. </t>
  </si>
  <si>
    <t>Agree with the staff assessment. PRF definition needs refinement to improve ability to report the measure consistently across organizations and within EHRs.</t>
  </si>
  <si>
    <t xml:space="preserve">Agree with staff assessment. Measure developer evaluated disparities in their analyses. </t>
  </si>
  <si>
    <t>Agree with the staff assessment.Consensus on a definition for this post-op complicationConcern regarding potential impact on timeline to extubation within 48 hour window.</t>
  </si>
  <si>
    <t>Agree with staff. Also I have some concern that this measure would discourage prompt extubation (there is a competing risk issue with avoiding VAP from prolonged first intubation).</t>
  </si>
  <si>
    <t>I disagree with the assessment and believe that the measure meets criteria of importance.While a consensus definition of PRF would be useful, the evidence cited is high quality and directly correlates PRF to worse outcomes in morbidity, mortality, and total cost of care.There are clear interventions which can be implemented to avoid and/or mitigate independent risk factors of PRF such as multi-modal analgesia, procedure duration, anesthetic drug selection, respiratory exercise, etc..This measure directly addresses an identified post-op complication with high incidence of mortality providing benefit to the institution in the form of process improvement/harm reduction and to the patient.There is a clearly defined net benefit, adequate business case, identified gap in performance, no duplication of measure is reported, and the patient input supports the meaningfulness of the measure.</t>
  </si>
  <si>
    <t>Somewhat disagree with the staff assessment. Agree that the definition of PRF could be clearer. However the developer provided the logic model and provided evidence of mesure importance.</t>
  </si>
  <si>
    <t>Feasibility was addressed by developer. Measure would eventually replace the current PSI 11, and the measure can be refined. A current issue with administrative data may reside in being able to ensure that all the linking variables are transmitted effectively by all the systems (claims vs EHR). Other eCQM's are currently encountering that issue.</t>
  </si>
  <si>
    <t>Agree wtih staff assessment.</t>
  </si>
  <si>
    <t>Strong evidence presented by the developer in regards to current literature that demonstrates that the measure can be stratified to evaluate disparities.</t>
  </si>
  <si>
    <t>Agree wtih staff assessment. Ideally the measure developer can continue to promote not only measurement but also guidance on improvement areas.</t>
  </si>
  <si>
    <t>Agree that this measure can continue to support hospitals practices to improve in the care of post - op patients.</t>
  </si>
  <si>
    <t xml:space="preserve">Agree with measure developer that this is a problem in need of additional solutions and ongoing work, but share staff concerns that definitions vary and interventions are far more limited. </t>
  </si>
  <si>
    <t>Agree with staff assessment. Information provided was very clear and specific enough to provide accurate data.</t>
  </si>
  <si>
    <t>Agree with staff assessment. It is not often that 100% of the participants agree about the usefulness of a measure information is useful in decision making.</t>
  </si>
  <si>
    <t>The developer explains the impact of the outcome measure and the interventions that can be done to mitigate the outcome. Contrary to the staff assessment, I didn't see that these interventions were at the individual level but rather they described facility level improvements. The developers note that they asked TEP members if they found the measure meaningful. However, the developers only reported on the patient/caregivers viewpoint but not the clinicians who were also TEP members.</t>
  </si>
  <si>
    <t>The developers noted that one of the main components of the numerator "mechanical ventilation" was captured in structured fields at all sites, but documentation was not standardized and often included in free text notes. Furthermore, developers included that some of the data collection would require changes to workflow and mapping on the back end.</t>
  </si>
  <si>
    <t>I found it concerning that the measure specifications are not yet finalized and that the developer states that "Final measure specifications for implementation will be made publicly available on CMSâ€™ appropriate quality website, once finalized through the CBE endorsement and CMS rulemaking processes."Methods were sound and results were strong.</t>
  </si>
  <si>
    <t>Developers explain how various racial and ethnic factors could affect measure performance. They have also developed a risk adjustment model.</t>
  </si>
  <si>
    <t xml:space="preserve">Related measures, but there are plans to use in CMS programs. </t>
  </si>
  <si>
    <t>The scientific reliability and validity seems to be appropriate.</t>
  </si>
  <si>
    <t>As one of the most commonly occurring hospital acquired conditions, consistent measuring of patient harm due to falls in the hospital is important on its face. The benefit of the eCQM is that it would improve upon the currently available PSI 08 measure by expanding beyond the Medicare populations.</t>
  </si>
  <si>
    <t>My only concern in this area is that no Cerner hospityals were included in the sample. As one of the most commonly used EMR platforms, it seems odd not to include it.</t>
  </si>
  <si>
    <t xml:space="preserve">Reliability and Validity analytical processes are consistent with best methods and the scores are in line with accepted thresholds (with the exception of 2 scores below threshold in reliability testing). </t>
  </si>
  <si>
    <t>Merasure was evaluated across 13 institutions representing various populations. The samples provided diversity across multiple equity variables. That only urban hospitals were included is a limitation, but not a critical one.</t>
  </si>
  <si>
    <t>Agree with staff assessment. Fall rates in hospitals is a continuous improvement opportunity.</t>
  </si>
  <si>
    <t>Some of the public comments raise concerns regarding the feasibility of data collection particularly for any facility that is not using the EHRs tested (EPIC and Allscripts). As of 2021 Cerner and Meditech were still significant players.There was also concern regarding the capture of diagnostic coding given that it is often noted in free text in physician notes or nurse reported.</t>
  </si>
  <si>
    <t xml:space="preserve">I agree with use in public reporting however use with payment programs may lead to reactive management. More than one public comment shared concerns of an unintended consequence of decreased mobilization which could also lead to harm. I anticipate this unintended consequence is more likely to occur if used with payment models if the fear of a corrective action plan or impact on reimbursement leads to reactive management. </t>
  </si>
  <si>
    <t xml:space="preserve">Improving the quality of care including the reduction of falls inpt is important. I echo the concerns of some of the public comments regarding the risk of decreased mobilization while in the hospital and potentially increasing the risk of falls in the home setting post-discharge. </t>
  </si>
  <si>
    <t>Agree with staff assessment. Clear evidence on the prevalence, risks and costs of inpatient falls. Noted importance of monitoring patients at high risk for falls with injury and implementing best practices to mitigate risk. Supported by patient/caregiver feedback.</t>
  </si>
  <si>
    <t>Agree with staff assessment. No associated costs, structured and codified EHR data collection, value sets available in VSAC.</t>
  </si>
  <si>
    <t>Agree with staff assessment. Majority of sites in pilot have reliability &gt;0.06 with two sites having small Ns in sample.</t>
  </si>
  <si>
    <t>Agree with staff assessment. High face validity based on TEP feedback that included patient and family representatives. Numerator and denominator PPV &gt;98%.</t>
  </si>
  <si>
    <t>Agree with staff assessment. Conducted a social disparities analysis among 12 hospitals. Found lower risk of fall with injury among Hispanic, Black and other race individuals. Risk of fall with injury is unrelated to Medicaid or uninsured status</t>
  </si>
  <si>
    <t>Agree with staff assessment. Measure for public use but lacking implementation plan.</t>
  </si>
  <si>
    <t>Agree with the staff assessment. Applaud expansion to outside the Medicare population.</t>
  </si>
  <si>
    <t>This team does an excellent job with their scientific literature review. Their argument for the importance of this measure include that inpatient falls are common, &gt;1/3 result in injury, there is wide variation by unit, inpatient falls more frequently result in moderate injuries, and residual harm increases with age. In addition, they provide evidence that inpatient falls are costly and that additional costs can be attributed to increased LOS and use of additional resources. The team concludes by citing a study of the Fall TIPS Program that was associated with $22M in savings/5 years.In addition, there is wide performance gap using data from 12 test hospitals: Median performance was 0.053 with range of 0-0.2575, supporting room for improvement if measure is implemented.</t>
  </si>
  <si>
    <t>Data availability, data accuracy, data standards, and workflow were assessed across 13 hospitals, of which four used EPIC and nine used Allscripts. Overall, capture of data elements was excellent consistent with their careful attention to include structured data elements from certified EHRs. One EPIC hospital had workflow challenges to capture 100% of data elements and was not included in reliability/validity testing.</t>
  </si>
  <si>
    <t>The measure specifications are well defined.Signal-to-noise reliability was estimated as an intraclass correlation coefficient based on a two-way mixed model with facility random effects (C,1). The median was 0.826 which was excellent. Even the 25%tile was 0.746. ICCs at 10 of the 12 hospitals were at least 0.6.Two hospitals had lower values (0.46 and 0.195) due to very small numerators and denominators. It was interesting that the team included a childrenâ€™s hospital (site 4) with the rationale that patients 18-20 were included. If this measure is to be used by Medicare, it seemed a bit odd to include in testing this measure.</t>
  </si>
  <si>
    <t>Validity was assessed using three approaches.Parallel-line comparison: To empirically assess data element validity, data exported from the EHR (eData) were compared to data manually abstracted from patientsâ€™ medical charts (mData) for a subsample of measure initial population.Findings: Numerator PPV across all test sites was 98.77%. Denominator exclusion PPV across all test sites was 100%.Sensitivity analyses: To evaluate the empirical impact of each exclusion criterion, using the full denominator data, they removed exclusion criteria one at a time from the measure logic and calculated the marginal and relative increase in the number of numerator and denominator encounters as a result. Using the abstraction data, they compared each excluded sample case to the electronic information stored in the patientâ€™s medical record to assess whether the automated exclusion truly met the clinical criteria for exclusion. Findings: Across all sites there is a 4.6% increase in the denominator and a 3.6% increase in the numerator when removing the one measure exclusion.Face Validity using stakeholder ratings:Findings:16 of 16 members (100%), including 3 patient and family caregiver representatives, voted â€yesâ€ that the measured outcome (rate of in-hospital falls resulting in major or moderate injury) was important to measure and can improve care for patients.15 of 16 members (94%), including 3 patient and family caregiver representatives, voted â€yesâ€ that measure specifications were precise and that it appears to measure what it is supposed to (i.e., face validity). The individual who voted â€noâ€ questioned the need for any risk-adjustment (in response to which our team explained that risk-adjustment only accounts for patient characteristics present on admission, is designed to support fair comparisons across hospitals that treat very different types of patients, and does not reduce hospitalsâ€™ motivation to prevent falls with injury).14 of 16 members (88%), including 3 patient and family caregiver representatives, voted â€yesâ€, that the measureâ€™s performance scores provide an accurate reflection of hospital-level quality, and scores resulting from the measure (Hospital Harm: Falls with Injury) can be used to distinguish good from poor hospital-level quality related to hospital-acquired falls with major or moderate injury.In addition, Evidence of Meaningfulness to Target PopulationThe guidelines developed by Schoberer et al. (2022), the National Institute for Health and Care Excellence (NICE), and the Registered Nursesâ€™ Association of Ontario included patients, patient advocates, and caregivers on their development panels. The World Falls Group (WFG) guidelines development process included feedback from older adults obtained through early and meaningful involvement in the consensus process. The RNAO guideline development process also included consideration of a survey questionnaire sent to key stakeholders, which included patients and caretakers. Comment and Question:Time period for the encounter or episode of care will vary by patient. Thus, patients with longer LOS up to 120 days will have greater exposure to risk for fall during the hospitalization. Maybe I missed this. But the team consider exploring how incident of patient falls potentially varied by LOS? Crude and risk adjusted? Cox-proportional hazard model? Would this information also be useful to hospital administrators?</t>
  </si>
  <si>
    <t>Using data from 12 hospitals, the team conducted a social disparities analysis. Our results align with the literature as we found:Hispanic patients have significantly lower risk of fall with injury (OR=0.36; 95% CI, 0.10-0.91) than non-Hispanic patients, after adjusting for age and other factors in the risk-adjustment model.Black patients (OR=0.48; 36; 95% CI, 0.24-0.88) and patients of "other" race (OR=0.47; 95% CI, 0.23-0.89) have significantly lower risk of fall with injury than patients of White or "unknown" race, after adjusting for age and other factors in the risk-adjustment model.Racial/ethnic differences are likely to reflect known variation in the prevalence of osteoporosis, as we find very few false negative cases (see above).Risk of fall with injury is unrelated to Medicaid or uninsured status (OR=0.99), or dual eligibility among Medicare beneficiaries, after adjusting for age and other factors in the risk-adjustment model.</t>
  </si>
  <si>
    <t>Plans for use in public reporting and payment programs. The measure is planned for initial rollout in CMS's Hospital IQR program, and CMS has signaled potential future inclusion of Hospital Harm eCQMs in the HAC Reduction Program. In addition, the developer that among 4 accountable entities, 100% agreed the information from the measure is easy to understand and useful for decision-making.</t>
  </si>
  <si>
    <t>Development of this eCQM was led by Anna Michie, American Institutes for Research (AIR) through contracted out work from CMS. The application was well written and approach for development and testing was comprehensive. Methods were clearly described and thoughtfully done. This measure was developed with the intent to replace PSI 08 in the CMS programs where it is currently used. A limitation of PSI-08 is that it is a claims-based measure, and as such is focused solely on the Medicare fee-for-service population. The strength of this revised measure is the wider capture of falls with moderate injury as well as use of structured EHR data elements that are routinely captured across different EHR types. Overall, this is an outcome measure that will be useful to hospital to track inpatient falls, has capacity in the data elements to stratify by serous vs. moderate falls, and examine impact of quality improvement interventions to prevent inpatient falls/time.</t>
  </si>
  <si>
    <t>Agree with staff assessment. Important measure for patient safety.</t>
  </si>
  <si>
    <t>Agree with staff assessment. Data analyzed across various factors (race, ethnicity, insurance status) to evaluate disparities.</t>
  </si>
  <si>
    <t>Agree with staff assessment.Measuring this domain of care is essential to support health system attention to continuous improvement in this domain.</t>
  </si>
  <si>
    <t xml:space="preserve">Public reporting of falls resulting in moderate and major injuries is an important measure for public reporting and helps sustain health system attention to continuous improvement in this area of clinical care.The description of moderate injury remains unclear to me- specifically methods of determining "muscle sprain" and "laceration." Assisted falls, in which clinical staff slows decent to the floor to mitigate injury, can often result in skin tears (as does any physical mobilization to patients with fragile skin integrity). I can imagine there is opportunity for misclassification as moderate level injury. I would like to learn more about what is classified as no injury and minor injury.While fall events with injury are important for measurement and reporting- this must be paired with a measurement that encourages hospital standardized mobilization and activity programs for patients at all levels of fall risk. Otherwise, patients face higher risk of falling within immediate post-discharge recovery in home or post-acute environments. </t>
  </si>
  <si>
    <t>Agree with staff. I do think that the fact that falls present on admission have to be excluded however might suggest some misclassification (ie do patients with prior falls ever get coded as not present on admission?)</t>
  </si>
  <si>
    <t>Agree w staff although would be helpful to understand more how osteoporosis (presumably though injury vs no injury) mediates this assocation. Are falls without injury similar across groups?</t>
  </si>
  <si>
    <t>Agree with assessment. The data is easily mined from EHR's of which the author mention Epic and Allscripts. Many institutions are already tracking more complex and thorough data related to falls. There may be some documentation optimizations required if the measure is implemented as a CMS standard.</t>
  </si>
  <si>
    <t>Agree with assessment. Strong inter-rater agreement and panel support including opinions of dissent.</t>
  </si>
  <si>
    <t>this is an important expansion of PSI08 and has public support.</t>
  </si>
  <si>
    <t>Agree with staff. Do share concerns raised around exclusive use of claims vs other EHR data.</t>
  </si>
  <si>
    <t>Agree with staff assessment. They evaluated using race, ethnicity and insurance status.</t>
  </si>
  <si>
    <t>Although not included in the importance section, the developers describe that there are screening and other mitigation strategies to prevent falls. This should be included in the measure information form - in the importance section to highlight the details of the interventions that would address fall prevention.</t>
  </si>
  <si>
    <t xml:space="preserve">The feasibility assessment from the developers demonstrates that the data needed for the measure are in structured fields. </t>
  </si>
  <si>
    <t>The information from the hospitals included in testing described them as major teaching and community teaching hospitals. This is somewhat concerning because it doesnâ€™t include non-teaching hospitals that are likely to be in rural areas. As a result, it is not a representative sample. The reliability results from the measure are very good. However, I would like to see reliability tested in rural hospitals.The developers have also included a risk adjustment model that accounts for the major differences in rates.</t>
  </si>
  <si>
    <t xml:space="preserve">The developer did a social disparities analysis and reported on the results. </t>
  </si>
  <si>
    <t xml:space="preserve">This measure is intended to replace psi 8 and is an expansion given that the emeasure allows for the collection of data beyond fractures. </t>
  </si>
  <si>
    <t>Agree with staff assessment . Developer did a phenomenal job depicting the importance of the measure</t>
  </si>
  <si>
    <t xml:space="preserve">The developer has outlined the importance and need for the measure as well as provided scientific data to support. </t>
  </si>
  <si>
    <t>Measuring inpatient falls is important. The developers of this measure need to provide more details on specific measure components collected from the EHR to give us a better idea of feasibility and reliability. Beyond mandating the measurement and reporting of falls, there has to be an paired incentive for getting patients up out of bed with assistance. Otherwise, we may see a rise in keeping high risk patients bedbound.</t>
  </si>
  <si>
    <t>Measuring patient falls to improve patient safety and prevent injury is important. The source of this information is EHR. Two systems, Epic and Allscripts, took part in the pilot. It would be helpful to know if the workflow can be implemented with the top 10 EHR vendors.</t>
  </si>
  <si>
    <t>Failure to recognize/rescue is a hot topic and critically important. The logic models proposed make sense and the number of factors that can influence this patient outcome are well documented and described.</t>
  </si>
  <si>
    <t>Agree with staff assessment. I appreciate the examples of improvement opportunities to identify clinical deterioration.</t>
  </si>
  <si>
    <t>Agree with staff assessment. Strong evidence base and rationale to update an existing measure to address multiple stakeholder concerns. Data provided showing this meausre can result in actionable change.</t>
  </si>
  <si>
    <t>Agree with staff assessment - Measure based on readily available administrative claims data, no fees associated with measure. No difficulties reported in prior verson of similiar measure.</t>
  </si>
  <si>
    <t>Agree with staff assessment. A decile table of reliability by population size showed a median reliability of 0.568. Approximately 45-50% of entities have a reliability &gt;0.6.</t>
  </si>
  <si>
    <t>Agree with staff assessment. Good face validity based on feedback from TEP members. Empiric validity results supported.</t>
  </si>
  <si>
    <t>Agree with staff assessment - Conducted a social disparities analysisand found no significant differences by race, ethnicity, age or sex.</t>
  </si>
  <si>
    <t>Agree with staff assessment - for public use. Would benefit from implementation plan.</t>
  </si>
  <si>
    <t>Support for using this measure for timely identification of clinical deterioration and devising strategies for treatment of preventable complications,</t>
  </si>
  <si>
    <t>Agree with the staff assessment. But add this measure should be reworked to be used for all payers not just Medicare. If it planned for use in the public domain, too much risk adjustment. Great addition to an internal QI program but concerned if a facility does not have a sizable Medicare population, the measure might not be representative of the entire population.</t>
  </si>
  <si>
    <t>Why only Medicare? If time and money are going to be used to develop measures, they should be for all payers.</t>
  </si>
  <si>
    <t>This was a bit of a judgement call. No feasibility testing was done. The rationale was, â€Because this measure is based on readily available administrative claims data, feasibility is not an issue. A similarly designed measure (CMS PSI 04) has been used by CMS for over a decade. No difficulties have been reported with respect to data collection, availability of data, missing data, timing and frequency of data collection, sampling, patient confidentiality, or time and cost of data collection. Hospitals routinely generate and transmit claims in a timely manner for all Medicare beneficiaries.â€It will be interesting if this will be precedent when other â€newâ€ measures are really improved measures that are expected to be replacement of prior widely used measure by CMS.</t>
  </si>
  <si>
    <t>Specifications were well-defined and easily replicable. All data came from the fields available on Medicare FFS claims and Medicare Advantage shadow claims (inpatient encounter records), including ICD-10-CM diagnosis codes for comorbidities present on admission, ICD-10-CM principal diagnosis codes, ICD-10-PCS procedure codes.At the accountable entity-level, signal-to-noise reliability was estimated as an intraclass correlation coefficient based on a two-way mixed model with facility random effects (C,1). The data sources were 2019-2020 Medicare claims and deaths. The sample was with 1,087,624 patients across 2,055 entities.Reliability was moderate. The median was 0.568. Thus, about 45-50% of entities were above 0.6, and about 50-55% were below this threshold.I appreciated the staffâ€™s recommendation on how to address limitations, citing Empirical approaches outlined in the report, MAP 2019 Recommendations from the Rural Health Technical Expert Panel Final Report. These made sense to me.</t>
  </si>
  <si>
    <t>Validity was examined using three approaches.Convergent validity refers to the degree to which multiple measures of a single underlying concept are positively correlated with each other. To assess the convergent validity of the measure, measure results were compared results from related measures of patient safety and outcomes.For all but one of these comparisons, the proposed measure demonstrates higher convergent validity than the current CMS PSI 04 measure.Examining variation by â€known groupsâ€. Their findings are also consistent with findings from prior research described earlier. â€The data support these hypotheses for all â€known groupsâ€ except rural/urban location.â€Face validity results are as follows:- 9 of 10 members (90%) voted â€yesâ€ that the measured outcome (rate of 30-day mortality among surgical inpatients with complications) provides a representation of relevant quality in a facility.- 9 of 10 members (90%) voted â€yesâ€ that implementation of the measure in hospital inpatient quality reporting programs (in place of current PSI 04) is likely to lead to improve quality of care by reducing the frequency of failure to rescue.- 5 of 5 members (100%) who are employed by a â€measured entityâ€ (i.e., employed or affiliated with hospital organizations) voted â€yesâ€ that the proposed measure is easy to understand and may be useful for decision-making.</t>
  </si>
  <si>
    <t>Method for risk adjustment was appropriate. The final risk-adjustment model was estimated using cluster-adjusted multivariable logistic regression to optimize calibration, after testing both logistic and probit link functions. The covariates were age, discharge quarter, Modified Diagnosis-Related Groups (MDRGs), AHRQâ€™s default Clinical Classifications Software Refined (CCSR) for International Classification of Diseases, Tenth Revision, Clinical Modification (ICD-10-CM)-codes, applied to the principal diagnosis on each record, and Elixhauser Index for Risk of In-hospital Mortality. The measure is risk-adjusted for 126 factors. The developer explored social risk factors, but it did not include them in the final model.No differences by race, ethnicity, age, or sex were found in risk-adjusted analyses</t>
  </si>
  <si>
    <t>This measure was designed and tested to replace CMS PSI 04, which is currently being used in the Hospital Inpatient Quality Reporting (HIQR) Program (00134-02-C-HIQR, formerly CBE #0351). Decision to improve the original measure by CMS was in response to public feedback.The measure was further revised by research team at the Center for Healthcare Policy and Research at University of California, Davis, work that was contracted by CMS. The current measure is an updated and completely re-tested version of a previously CBE-endorsed measure #0353, â€Failure to Rescue 30-day Mortality.â€ This measure was stewarded by Silber and colleagues at the Childrenâ€™s Hospital of Philadelphia (CHOP) and used extensively by the research and quality improvement communities. CHOP allowed CBE endorsement to lapse in 2021. It was interesting that feasibility testing was not done given established feasibility on original measure. Scientific acceptability seemed to fall within the usual standards for QM testing. Risk adjustment was extensive and variation by socioâ€™s following adjustment were not significant. The inclusion criteria include enrollment in Medicare, but the denominator includes patients aged 18 years and olderâ€”I found this a bit odd since most Medicare beneficiaries are 65 years or older with two exceptions (end stage renal, ALS). Nevertheless, this team further improved a measure that has been widely in use and more than three decades of research to support its significance.</t>
  </si>
  <si>
    <t>Agree with staff assessment but I am uncertain if their numbers will improve.</t>
  </si>
  <si>
    <t>I believe the scientific acceptability testing mets expectation.</t>
  </si>
  <si>
    <t>Agree with staff preliminary assessment. I participated as a TEP member for this measure and I disclosed in my COI.</t>
  </si>
  <si>
    <t>Support this measure moving forward to enhance capture of critical health outcome.</t>
  </si>
  <si>
    <t>Agree with staff, would add that some of this underlying literature about association between staffing etc and anesthesiologists is very old (30 years) before the development of code teams. The feasibility analysis however is more recent giving face validity.</t>
  </si>
  <si>
    <t>There are valid concerns pertaining to institutions which may not achieve the threshold for measure reliability. Interventions recommended by the staff assessment to extend time frame or increase minimum case threshold may not achieve desired outcomes and may further complicate interpretation of the data.</t>
  </si>
  <si>
    <t>Agree with staff assessment. Glad to see CMS aiming to bring forth a measure that may prove to be more representative as well as a measure that hospital teams are better able to impact.</t>
  </si>
  <si>
    <t>Agree with staff assessment, and measure developer appears to have met all the listed criterion in the guidebook.</t>
  </si>
  <si>
    <t>Measure can be stratified to identify issues that potentially have equity implications.</t>
  </si>
  <si>
    <t>Developer provided the potential settings where the measure can be utilized. Similarly to PSI 04, this new measure likely does not require additional usability ratings.  Eventually important to define how/what settings the measure can be used as it has the potential to impact care beyond just acute care hospitals.</t>
  </si>
  <si>
    <t>Important measure to continue to test and refine as needed. The current PSI 04 is controversial for large referral centers and perhaps living up to its intent.</t>
  </si>
  <si>
    <t>Concern around patients who are not DNR but decline selected services which could otherwise contribute to a successful numerator/outcome, particularly in the higher end of this age range. Could consider reducing the upper age limit of eligibility.</t>
  </si>
  <si>
    <t xml:space="preserve">Agree with merits of the measure and benefits of employing a system for identifying and managing surgical complications early and aggressively. </t>
  </si>
  <si>
    <t>Though the reliability results were strong, the developers note that you can expect higher FTR rates with lower hospital volume, lower nurse staffing, and non-teaching status. This seems to disadvantage rural hospitals, but seems to have been accounted for in the risk adjustment model.</t>
  </si>
  <si>
    <t xml:space="preserve">The developers reported the rates across different racial and ethnic groups and explained why these variables were not included in the risk adjustment model. </t>
  </si>
  <si>
    <t xml:space="preserve">See above. </t>
  </si>
  <si>
    <t>Measuring and reporting failure to rescue is an important endeavor.</t>
  </si>
  <si>
    <t>I agree with staff assessment. This does not seem ready for use at this time.</t>
  </si>
  <si>
    <t>I agree with staff assessment regarding this measure.</t>
  </si>
  <si>
    <t>Agree with staff assessment - Evidence cited is outdated with no updated information on performance gap. No strong support from patients that this is an important measure. Reported as perception that this measure would be important.</t>
  </si>
  <si>
    <t>All data elements are available in defined fields, no additional costs, and generally hospitals participate in submitting data. Data is needed to quantify majority and whether there, are differences in hospitals who do submit vs. doesn't.</t>
  </si>
  <si>
    <t>Agree with staff assessment. Data used to calculate reliability is outdated. Fair ICC scores.</t>
  </si>
  <si>
    <t>Agree with staff assessment. Measure is not in use and no feedback on utility collected.</t>
  </si>
  <si>
    <t>Needs more development and testing.</t>
  </si>
  <si>
    <t>The literature review supporting the importance of this measure does not appear comprehensive.There was little mention how methodologic differences could explain variable findings. References include data from more than 20 years ago. The most recent citation appears to be from 2017? The additional list of papers that were not cited to did not strengthen this application.The rationale appears to be that complications following ICD insertion are associated with increased risk of all cause mortality, rates of complicaitons range from about 5-7% (a later study is cited that found slightly over 10%), one study (2009) suggests that ( lathere are modifiable factors (e.g., training) that are related to adverse outcomes. Later in section, venous access techniques are also mentioned. One of the most common complications is infectionâ€”an example of a potentially preventable complication. Cost data appears to be from one study published in 2006?</t>
  </si>
  <si>
    <t>The required data sources are registry data linked to claims data. As of Fall 2023 claims data use is currently restricted and unavailable to support performance measures.The registry was launched on June 30, 2005. The most recent data on number of hospitals participating is from May 2015. At this time, the registry had collected data from 1,786 hospitals in the United States totaling over 1,330,000 implants (NCDR data outcome reports).â€¯ The characteristics of the hospitals are not provided.It appears that there is data collection form. Hospitals are expected to collect their own data, submit the completed form on a quarterly basis. The AAC research team conducts that hierarchical data analysis: â€The RSCR is calculated as the ratio of the number of â€predictedâ€ to the number of â€expectedâ€ complications, multiplied by the national unadjusted complication rate. For each hospital, the numerator of the ratio (â€predictedâ€) is the number of complications within 30 or 90 days predicted on the basis of the hospitalâ€™s performance with its observed case mix, and the denominator (â€expectedâ€) is the number of complications expected on the basis of the nationâ€™s performance with that hospitalâ€™s case mix.â€It appear that ACC research team reports back aggregated data to the hospital. There is no information on how data quality is assured when hospitals complete this form.No new data to support feasibility is reported. However, initial feasibility testing is described.</t>
  </si>
  <si>
    <t>The specifications include different complications at 30 and 90 days, and the time window also varies between one to three years. A denominator exclusion is lack 90-day follow-up in Medicare FFS post-discharge, potentially underestimating mortality if the patient does not access timely care.Information on reliability was not updated. This uniquely valuable measure was developed when access to CMS claims data was feasible. Nevertheless, the specifications for this measure have not changed since the prior review.</t>
  </si>
  <si>
    <t>This is a quality measure developed by a medical professional society, American College of Cardiology (ACC). This review is for maintenance of a measure which was endorsed on 02/19/2016.The major weakness is that it relies on two data sources, their registry and CMS claims data, and CMS claims data are currently restricted and no longer available. Thus, updated data to support feasibility and scientific acceptability were not available. This raises questions about what should be the bar for maintenance measures when data on scientific acceptability are from initial testing?Overall, this measure provides a glimpse into how quality measure development has improved over time. The ACC appears to be one of the early leaders in development of QMâ€™s to support hospitals to collect data and then use aggregated data reported back to measure hospital performance.</t>
  </si>
  <si>
    <t>Will need to address performance gap analysis with more recent data. Data from 2007 is insufficient.</t>
  </si>
  <si>
    <t>Agree with staff assessment. Split-half reliability ICC was 0.1494 is below threshold.</t>
  </si>
  <si>
    <t>The lack of new data and reporting is a concern.</t>
  </si>
  <si>
    <t xml:space="preserve">Agree with staff preliminary assessment. Missing recent performance results and data access issues limit the ability to report on this measure. </t>
  </si>
  <si>
    <t>Agree with Agree with staff preliminary assessment. The data is electronically available within registry and claims data, especially for the Medicare population. It would be helpful to know proportion of facilities that do not report, if possible.</t>
  </si>
  <si>
    <t>Agree with staff preliminary assessment. The data used is not current and access to more recent data is not available for use. While reliability testing was performed, the results were far below the threshold.</t>
  </si>
  <si>
    <t xml:space="preserve">Agree with staff preliminary assessment. </t>
  </si>
  <si>
    <t>Agree with staff preliminary assessment. The measure is not currently in use.</t>
  </si>
  <si>
    <t>Agree with staff assessments.</t>
  </si>
  <si>
    <t>n/a, developers chose not to consider health equity implications.</t>
  </si>
  <si>
    <t>Agree that more recent data would be helpful, however not clear to me that low C stat is a problem (might just suggest that quality problems explain differences rather the covariates in model - which makes this a good model not a bad one). Hard to know</t>
  </si>
  <si>
    <t>Agree with staff assessment. Out of date data. Chart review might be good but today we have many other ways to collect data.</t>
  </si>
  <si>
    <t>Agree with staff assessment. My concern is that there is real negative patient outcomes that are not being addressed in the best ways possible. Patients could be having negative lived experiences that no one is trying to change because we decided that we canâ€™t find the data.</t>
  </si>
  <si>
    <t>This measure does not seem appropriate for approval. The use of data from 2011 limits our ability to interpret the importance, validity, and reliability of this measure. Data access concerns compound this issue.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</si>
</sst>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ECF0F1"/>
      <name val="Calibri"/>
      <family val="2"/>
      <scheme val="minor"/>
    </font>
    <font>
      <b/>
      <sz val="12"/>
      <color rgb="FFECF0F1"/>
      <name val="Segoe UI"/>
      <family val="2"/>
    </font>
    <font>
      <b/>
      <sz val="12"/>
      <color rgb="FF452DB2"/>
      <name val="Segoe UI"/>
      <family val="2"/>
    </font>
    <font>
      <sz val="11"/>
      <color rgb="FF00000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70729"/>
        <bgColor indexed="64"/>
      </patternFill>
    </fill>
    <fill>
      <patternFill patternType="solid">
        <fgColor rgb="FF9F9F9F"/>
        <bgColor indexed="64"/>
      </patternFill>
    </fill>
    <fill>
      <patternFill patternType="solid">
        <fgColor rgb="FF452DB2"/>
        <bgColor indexed="64"/>
      </patternFill>
    </fill>
    <fill>
      <patternFill patternType="solid">
        <fgColor rgb="FFD35714"/>
        <bgColor indexed="64"/>
      </patternFill>
    </fill>
    <fill>
      <patternFill patternType="solid">
        <fgColor rgb="FFFFC000"/>
        <bgColor indexed="64"/>
      </patternFill>
    </fill>
    <fill>
      <patternFill patternType="solid">
        <fgColor theme="4" tint="-0.249977111117893"/>
        <bgColor indexed="64"/>
      </patternFill>
    </fill>
    <fill>
      <patternFill patternType="solid">
        <fgColor theme="4" tint="0.79998168889431442"/>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33" borderId="0"/>
    <xf numFmtId="0" fontId="19" fillId="34" borderId="0"/>
    <xf numFmtId="0" fontId="20" fillId="34" borderId="0"/>
    <xf numFmtId="0" fontId="18" fillId="35" borderId="0"/>
    <xf numFmtId="0" fontId="18" fillId="36" borderId="0"/>
    <xf numFmtId="0" fontId="21" fillId="37" borderId="0"/>
  </cellStyleXfs>
  <cellXfs count="16">
    <xf numFmtId="0" fontId="0" fillId="0" borderId="0" xfId="0"/>
    <xf numFmtId="0" fontId="0" fillId="0" borderId="0" xfId="0" applyAlignment="1">
      <alignment horizontal="left" vertical="top"/>
    </xf>
    <xf numFmtId="0" fontId="0" fillId="0" borderId="0" xfId="0" applyAlignment="1">
      <alignment horizontal="left" vertical="top" wrapText="1"/>
    </xf>
    <xf numFmtId="9" fontId="0" fillId="0" borderId="0" xfId="0" applyNumberFormat="1" applyAlignment="1">
      <alignment horizontal="left" vertical="top"/>
    </xf>
    <xf numFmtId="0" fontId="13" fillId="38" borderId="0" xfId="0" applyFont="1" applyFill="1" applyAlignment="1">
      <alignment horizontal="left" vertical="top" wrapText="1"/>
    </xf>
    <xf numFmtId="0" fontId="16" fillId="0" borderId="0" xfId="0" applyFont="1" applyAlignment="1">
      <alignment horizontal="left" vertical="top"/>
    </xf>
    <xf numFmtId="0" fontId="16" fillId="0" borderId="0" xfId="0" applyFont="1" applyAlignment="1">
      <alignment horizontal="left" vertical="top" wrapText="1"/>
    </xf>
    <xf numFmtId="9" fontId="0" fillId="0" borderId="10" xfId="0" applyNumberFormat="1" applyBorder="1" applyAlignment="1">
      <alignment horizontal="left" vertical="top"/>
    </xf>
    <xf numFmtId="9" fontId="0" fillId="39" borderId="0" xfId="0" applyNumberFormat="1" applyFill="1" applyAlignment="1">
      <alignment horizontal="left" vertical="top"/>
    </xf>
    <xf numFmtId="9" fontId="0" fillId="39" borderId="10" xfId="0" applyNumberFormat="1" applyFill="1" applyBorder="1" applyAlignment="1">
      <alignment horizontal="left" vertical="top"/>
    </xf>
    <xf numFmtId="0" fontId="16" fillId="39" borderId="0" xfId="0" applyFont="1" applyFill="1" applyAlignment="1">
      <alignment horizontal="left" vertical="top"/>
    </xf>
    <xf numFmtId="0" fontId="0" fillId="39" borderId="0" xfId="0" applyFill="1" applyAlignment="1">
      <alignment horizontal="left" vertical="top" wrapText="1"/>
    </xf>
    <xf numFmtId="0" fontId="0" fillId="39" borderId="10" xfId="0" applyFill="1" applyBorder="1" applyAlignment="1">
      <alignment horizontal="left" vertical="top" wrapText="1"/>
    </xf>
    <xf numFmtId="0" fontId="16" fillId="39" borderId="0" xfId="0" applyFont="1" applyFill="1" applyAlignment="1">
      <alignment horizontal="left" vertical="top" wrapText="1"/>
    </xf>
    <xf numFmtId="0" fontId="0" fillId="0" borderId="10" xfId="0" applyBorder="1" applyAlignment="1">
      <alignment horizontal="left" vertical="top" wrapText="1"/>
    </xf>
    <xf numFmtId="0" fontId="0" fillId="0" borderId="0" xfId="0" applyAlignment="1">
      <alignmen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PDuplicateRow" xfId="45" xr:uid="{5B09140E-4DDB-4162-B262-B9795A7F80F4}"/>
    <cellStyle name="PPHeaderColumn" xfId="43" xr:uid="{3A1DA3B6-110D-4826-A0FD-C22253B26130}"/>
    <cellStyle name="PPHeaderRequired" xfId="44" xr:uid="{19F077D6-7103-47F1-9BF7-3C299453F4D3}"/>
    <cellStyle name="PPHeaderTop" xfId="42" xr:uid="{AE216F97-E29B-4317-B62E-3DB732317EF8}"/>
    <cellStyle name="PPInvalidValue" xfId="46" xr:uid="{8746D9E8-C1A2-478F-B35A-6775D7E35597}"/>
    <cellStyle name="PPMissingValue" xfId="47" xr:uid="{FB78FA04-D75B-46C7-A5FE-801936C2EEB8}"/>
    <cellStyle name="Title" xfId="1" builtinId="15" customBuiltin="1"/>
    <cellStyle name="Total" xfId="17" builtinId="25" customBuiltin="1"/>
    <cellStyle name="Warning Text" xfId="14" builtinId="11" customBuiltin="1"/>
  </cellStyles>
  <dxfs count="80">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left" vertical="top" textRotation="0" wrapText="1"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alignment horizontal="left" vertical="top"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4" tint="-0.249977111117893"/>
        </patternFill>
      </fill>
      <alignment horizontal="left" vertical="top" textRotation="0" wrapText="1" indent="0" justifyLastLine="0" shrinkToFit="0" readingOrder="0"/>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DE5847A-0DF8-402C-9664-3A19E05926D8}" name="Table1" displayName="Table1" ref="A10:M32" totalsRowShown="0" headerRowDxfId="79" dataDxfId="78">
  <autoFilter ref="A10:M32" xr:uid="{5DE5847A-0DF8-402C-9664-3A19E05926D8}"/>
  <tableColumns count="13">
    <tableColumn id="1" xr3:uid="{4EF340FD-98F5-4AB9-B141-A8EB5059A7B8}" name="Importance Rating" dataDxfId="77"/>
    <tableColumn id="2" xr3:uid="{F573EED6-07A2-417C-ADB3-FE11B25BDDBF}" name="Importance" dataDxfId="76"/>
    <tableColumn id="3" xr3:uid="{216E2471-AA56-4149-B432-668299DF86E5}" name="Feasibility Rating" dataDxfId="75"/>
    <tableColumn id="4" xr3:uid="{340A5B61-886B-4D9D-9788-DDCACF64AFBF}" name="Feasibility Acceptance" dataDxfId="74"/>
    <tableColumn id="5" xr3:uid="{A1C17C7B-56A8-4A96-AFE0-67AB58526276}" name="Scientific Acceptability Reliability Rating" dataDxfId="73"/>
    <tableColumn id="6" xr3:uid="{8BA4BD29-ABD8-41F6-86F9-CCF22B2FCB50}" name="Scientific Acceptability Reliability" dataDxfId="72"/>
    <tableColumn id="7" xr3:uid="{1520FA95-18EA-4BC3-8B3D-640B83DCD9F6}" name="Scientific Acceptability Validity Rating" dataDxfId="71"/>
    <tableColumn id="8" xr3:uid="{07938568-3626-447D-8463-15F261D365D0}" name="Scientific Acceptability Validity" dataDxfId="70"/>
    <tableColumn id="9" xr3:uid="{3419CCF5-C232-4E5B-9B2E-AAB80F96BB34}" name="Equity Rating" dataDxfId="69"/>
    <tableColumn id="10" xr3:uid="{DEF78CAB-1B06-4110-9EB5-C05632BF631E}" name="Equity" dataDxfId="68"/>
    <tableColumn id="11" xr3:uid="{3B385568-BC96-4BDB-B2B9-F5C5EB9981BE}" name="Use and Usability Rating" dataDxfId="67"/>
    <tableColumn id="12" xr3:uid="{D6BE3DD1-6138-422D-B2C4-2FDDE7F4E1E8}" name="Use and Usability" dataDxfId="66"/>
    <tableColumn id="13" xr3:uid="{CA5BE9D4-1660-4F93-83ED-BAFE67272959}" name="Summary" dataDxfId="65"/>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19F1162C-4ABF-436B-ABE8-8650796D676A}" name="Table3" displayName="Table3" ref="A10:M28" totalsRowShown="0" headerRowDxfId="64" dataDxfId="63">
  <autoFilter ref="A10:M28" xr:uid="{19F1162C-4ABF-436B-ABE8-8650796D676A}"/>
  <tableColumns count="13">
    <tableColumn id="1" xr3:uid="{26D90148-A359-4583-9708-7497F024D65C}" name="Importance Rating" dataDxfId="62"/>
    <tableColumn id="2" xr3:uid="{2BF4E7B8-DA3B-4798-B0A2-C62B87789F4A}" name="Importance" dataDxfId="61"/>
    <tableColumn id="3" xr3:uid="{DF54F9BC-2EB9-4CC3-9558-40553E09FEA7}" name="Feasibility Rating" dataDxfId="60"/>
    <tableColumn id="4" xr3:uid="{DD50253A-AF4C-4DC9-B12A-66F57C740D53}" name="Feasibility Acceptance" dataDxfId="59"/>
    <tableColumn id="5" xr3:uid="{E3A5B3E2-0F30-40FD-9493-D08D71E8148F}" name="Scientific Acceptability Reliability Rating" dataDxfId="58"/>
    <tableColumn id="6" xr3:uid="{9FC0629C-7AF3-4F64-A148-455922C820E4}" name="Scientific Acceptability Reliability" dataDxfId="57"/>
    <tableColumn id="7" xr3:uid="{A228FA52-F556-4450-BA53-A9ABE03D2549}" name="Scientific Acceptability Validity Rating" dataDxfId="56"/>
    <tableColumn id="8" xr3:uid="{663C4479-6AF0-488B-B23F-4BD44D388FA0}" name="Scientific Acceptability Validity" dataDxfId="55"/>
    <tableColumn id="9" xr3:uid="{F29DE183-B912-4C5D-AAF1-80E0DC7F02D5}" name="Equity Rating" dataDxfId="54"/>
    <tableColumn id="10" xr3:uid="{C25BCA4A-96D2-4A0B-B6BD-4A52FC5190CF}" name="Equity" dataDxfId="53"/>
    <tableColumn id="11" xr3:uid="{E0355868-255E-4B2D-A1E8-673F2B67FBD7}" name="Use and Usability Rating" dataDxfId="52"/>
    <tableColumn id="12" xr3:uid="{BB10E448-E715-489C-81F7-038B021C797D}" name="Use and Usability" dataDxfId="51"/>
    <tableColumn id="13" xr3:uid="{C51A5681-2C7C-4E7A-936A-DCD2174529EF}" name="Summary" dataDxfId="50"/>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1156B29-A1A0-4C05-995E-C8DB7389CEB6}" name="Table5" displayName="Table5" ref="A10:M29" totalsRowShown="0" headerRowDxfId="49" dataDxfId="48">
  <autoFilter ref="A10:M29" xr:uid="{21156B29-A1A0-4C05-995E-C8DB7389CEB6}"/>
  <tableColumns count="13">
    <tableColumn id="1" xr3:uid="{F18588DA-4FD5-4D23-899E-81E789E158C6}" name="Importance Rating" dataDxfId="47"/>
    <tableColumn id="2" xr3:uid="{0D01FD89-508C-4DDB-AC7C-ADB28163E486}" name="Importance" dataDxfId="46"/>
    <tableColumn id="3" xr3:uid="{F29C3034-6D77-4DCC-9A2B-EEAB0E0E81F4}" name="Feasibility Rating" dataDxfId="45"/>
    <tableColumn id="4" xr3:uid="{D052B3CA-185B-44B1-A2E3-146DF9E3E136}" name="Feasibility Acceptance" dataDxfId="44"/>
    <tableColumn id="5" xr3:uid="{AAA0ED56-4D04-48C1-9409-5340A1CCE7F1}" name="Scientific Acceptability Reliability Rating" dataDxfId="43"/>
    <tableColumn id="6" xr3:uid="{FD40C25B-49C7-458F-8C7C-5C3B9CB7DBFA}" name="Scientific Acceptability Reliability" dataDxfId="42"/>
    <tableColumn id="7" xr3:uid="{AA43CD11-9772-4969-989F-CFD7D1A1B9E1}" name="Scientific Acceptability Validity Rating" dataDxfId="41"/>
    <tableColumn id="8" xr3:uid="{91687017-86ED-4B68-9226-F7FAA74A3DBE}" name="Scientific Acceptability Validity" dataDxfId="40"/>
    <tableColumn id="9" xr3:uid="{85B0D1D8-318E-4447-BA63-A06DBD263CC5}" name="Equity Rating" dataDxfId="39"/>
    <tableColumn id="10" xr3:uid="{74770B9E-E128-4432-A7CF-B0A0F325EC51}" name="Equity" dataDxfId="38"/>
    <tableColumn id="11" xr3:uid="{5503BAA9-8D8C-4039-87C7-6971E0D5233B}" name="Use and Usability Rating" dataDxfId="37"/>
    <tableColumn id="12" xr3:uid="{B2826284-0608-48D9-A27C-0E3711624974}" name="Use and Usability" dataDxfId="36"/>
    <tableColumn id="13" xr3:uid="{C1E54D91-8138-4EDA-B83B-46AE9761558A}" name="Summary" dataDxfId="35"/>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6607B89-D1EA-4233-9486-81D47417CA80}" name="Table4" displayName="Table4" ref="A10:M28" totalsRowShown="0" headerRowDxfId="34" dataDxfId="33">
  <autoFilter ref="A10:M28" xr:uid="{26607B89-D1EA-4233-9486-81D47417CA80}"/>
  <tableColumns count="13">
    <tableColumn id="1" xr3:uid="{03357CFD-4B85-497E-B73E-787C9E169D7F}" name="Importance Rating" dataDxfId="32"/>
    <tableColumn id="2" xr3:uid="{D3E5423B-A67E-4403-ACB2-202A2C333AFE}" name="Importance" dataDxfId="31"/>
    <tableColumn id="3" xr3:uid="{1F567B6C-877A-41CB-A371-A252A4F09DAF}" name="Feasibility Rating" dataDxfId="30"/>
    <tableColumn id="4" xr3:uid="{ABE37D4A-243F-4049-9528-645ED3E1C924}" name="Feasibility Acceptance" dataDxfId="29"/>
    <tableColumn id="5" xr3:uid="{1436F455-7879-4BC4-83FA-9EF53A655F8E}" name="Scientific Acceptability Reliability Rating" dataDxfId="28"/>
    <tableColumn id="6" xr3:uid="{A10905CC-FCCE-48AC-80BB-735C4EE4E594}" name="Scientific Acceptability Reliability" dataDxfId="27"/>
    <tableColumn id="7" xr3:uid="{B249CAEB-DFE3-434A-9074-41FF38F835CA}" name="Scientific Acceptability Validity Rating" dataDxfId="26"/>
    <tableColumn id="8" xr3:uid="{FDCB5603-3368-4B0C-99FF-A82BCEDD3E02}" name="Scientific Acceptability Validity" dataDxfId="25"/>
    <tableColumn id="9" xr3:uid="{59A9A43D-A641-482F-A08D-FAF94CB4F02A}" name="Equity Rating" dataDxfId="24"/>
    <tableColumn id="10" xr3:uid="{FB16F783-6A95-4EBA-AF15-B152EB688E71}" name="Equity" dataDxfId="23"/>
    <tableColumn id="11" xr3:uid="{3238F06F-0DB0-4F9E-B619-26F1D023282B}" name="Use and Usability Rating" dataDxfId="22"/>
    <tableColumn id="12" xr3:uid="{72AB90F2-A2F0-4945-A2A7-77F0BDA00C4A}" name="Use and Usability" dataDxfId="21"/>
    <tableColumn id="13" xr3:uid="{6ECD44F9-4B4B-4459-A761-6323F12E1B6C}" name="Summary" dataDxfId="20"/>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10A1542-2C45-4CD5-9FC2-0FD20C89D601}" name="Table2" displayName="Table2" ref="A10:M29" totalsRowShown="0" headerRowDxfId="19" dataDxfId="18">
  <autoFilter ref="A10:M29" xr:uid="{010A1542-2C45-4CD5-9FC2-0FD20C89D601}"/>
  <tableColumns count="13">
    <tableColumn id="1" xr3:uid="{C0246FF7-1668-46AB-9F2A-1AF640AC95CB}" name="Importance Rating" dataDxfId="17"/>
    <tableColumn id="2" xr3:uid="{E44502E9-DB74-42A0-A9D7-F3D68B6BCE17}" name="Importance" dataDxfId="16"/>
    <tableColumn id="3" xr3:uid="{2591E6B2-E0BA-4BC6-BDB4-C35A6E07DFD8}" name="Feasibility Rating" dataDxfId="15"/>
    <tableColumn id="4" xr3:uid="{BF857921-7F91-4AA3-A8A3-89006E35E1B1}" name="Feasibility Acceptance" dataDxfId="14"/>
    <tableColumn id="5" xr3:uid="{678B4C28-7B4A-4E43-9F43-4886A5FFF6BE}" name="Scientific Acceptability Reliability Rating" dataDxfId="13"/>
    <tableColumn id="6" xr3:uid="{1A160A3E-4192-4F1B-B312-D1ECB0C36C2D}" name="Scientific Acceptability Reliability" dataDxfId="12"/>
    <tableColumn id="7" xr3:uid="{F75E8CB2-59D2-495B-A99C-4D77DB902E06}" name="Scientific Acceptability Validity Rating" dataDxfId="11"/>
    <tableColumn id="8" xr3:uid="{2D7C25D2-FC00-47CA-AF2D-62BF211C2B7B}" name="Scientific Acceptability Validity" dataDxfId="10"/>
    <tableColumn id="9" xr3:uid="{F4AA042D-FB2E-42BB-868A-C64557A08C74}" name="Equity Rating" dataDxfId="9"/>
    <tableColumn id="10" xr3:uid="{9CEF1FAE-283F-49BC-B440-3052FDB50CAA}" name="Equity" dataDxfId="8"/>
    <tableColumn id="11" xr3:uid="{276E9B7E-A9E0-4A3B-84FD-B3A1FF9DD7B2}" name="Use and Usability Rating" dataDxfId="7"/>
    <tableColumn id="12" xr3:uid="{EC29E0B9-A4EE-4079-BA81-52FCD1737586}" name="Use and Usability" dataDxfId="6"/>
    <tableColumn id="13" xr3:uid="{AAD44FAE-DB76-45F6-84C7-A5A0537C85D4}" name="Summary" dataDxfId="5"/>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261E0-416D-4A74-82FF-694C1F6F4E06}">
  <sheetPr>
    <tabColor theme="4" tint="-0.249977111117893"/>
  </sheetPr>
  <dimension ref="A1:M32"/>
  <sheetViews>
    <sheetView tabSelected="1" topLeftCell="D1" workbookViewId="0">
      <pane ySplit="10" topLeftCell="A11" activePane="bottomLeft" state="frozen"/>
      <selection pane="bottomLeft" activeCell="N1" sqref="N1:P1048576"/>
    </sheetView>
  </sheetViews>
  <sheetFormatPr defaultColWidth="8.85546875" defaultRowHeight="15" x14ac:dyDescent="0.25"/>
  <cols>
    <col min="1" max="1" width="12.7109375" style="1" customWidth="1"/>
    <col min="2" max="2" width="30.7109375" style="2" customWidth="1"/>
    <col min="3" max="3" width="12.7109375" style="1" customWidth="1"/>
    <col min="4" max="4" width="30.7109375" style="2" customWidth="1"/>
    <col min="5" max="5" width="15.7109375" style="1" customWidth="1"/>
    <col min="6" max="6" width="30.7109375" style="2" customWidth="1"/>
    <col min="7" max="7" width="15.7109375" style="1" customWidth="1"/>
    <col min="8" max="8" width="30.7109375" style="2" customWidth="1"/>
    <col min="9" max="9" width="12.7109375" style="1" customWidth="1"/>
    <col min="10" max="10" width="30.7109375" style="2" customWidth="1"/>
    <col min="11" max="11" width="15.7109375" style="1" customWidth="1"/>
    <col min="12" max="12" width="30.7109375" style="2" customWidth="1"/>
    <col min="13" max="13" width="45.7109375" style="2" customWidth="1"/>
    <col min="14" max="16384" width="8.85546875" style="1"/>
  </cols>
  <sheetData>
    <row r="1" spans="1:13" x14ac:dyDescent="0.25">
      <c r="A1" s="5" t="s">
        <v>0</v>
      </c>
    </row>
    <row r="2" spans="1:13" x14ac:dyDescent="0.25">
      <c r="A2" s="5" t="s">
        <v>1</v>
      </c>
    </row>
    <row r="4" spans="1:13" s="2" customFormat="1" ht="30" x14ac:dyDescent="0.25">
      <c r="A4" s="4" t="s">
        <v>2</v>
      </c>
      <c r="B4" s="4" t="str">
        <f>IF(A5&gt;=0.75,"CONSENSUS: Met",IF(A6&gt;=0.75,"CONSENSUS: Not met but addressable",IF(A7&gt;=0.75,"CONSENSUS: Not Met","NO CONSENSUS")))</f>
        <v>CONSENSUS: Met</v>
      </c>
      <c r="C4" s="4" t="s">
        <v>3</v>
      </c>
      <c r="D4" s="4" t="str">
        <f>IF(C5&gt;=0.75,"CONSENSUS: Met",IF(C6&gt;=0.75,"CONSENSUS: Not met but addressable",IF(C7&gt;=0.75,"CONSENSUS: Not Met","NO CONSENSUS")))</f>
        <v>CONSENSUS: Met</v>
      </c>
      <c r="E4" s="4" t="s">
        <v>4</v>
      </c>
      <c r="F4" s="4" t="str">
        <f>IF(E5&gt;=0.75,"CONSENSUS: Met",IF(E6&gt;=0.75,"CONSENSUS: Not met but addressable",IF(E7&gt;=0.75,"CONSENSUS: Not Met","NO CONSENSUS")))</f>
        <v>CONSENSUS: Not met but addressable</v>
      </c>
      <c r="G4" s="4" t="s">
        <v>5</v>
      </c>
      <c r="H4" s="4" t="str">
        <f>IF(G5&gt;=0.75,"CONSENSUS: Met",IF(G6&gt;=0.75,"CONSENSUS: Not met but addressable",IF(G7&gt;=0.75,"CONSENSUS: Not Met","NO CONSENSUS")))</f>
        <v>CONSENSUS: Not met but addressable</v>
      </c>
      <c r="I4" s="4" t="s">
        <v>6</v>
      </c>
      <c r="J4" s="4" t="str">
        <f>IF(I5&gt;=0.75,"CONSENSUS: Met",IF(I6&gt;=0.75,"CONSENSUS: Not met but addressable",IF(I7&gt;=0.75,"CONSENSUS: Not Met","NO CONSENSUS")))</f>
        <v>CONSENSUS: Not Met</v>
      </c>
      <c r="K4" s="4" t="s">
        <v>7</v>
      </c>
      <c r="L4" s="4" t="str">
        <f>IF(K5&gt;=0.75,"CONSENSUS: Met",IF(K6&gt;=0.75,"CONSENSUS: Not met but addressable",IF(K7&gt;=0.75,"CONSENSUS: Not Met","No Consensus")))</f>
        <v>CONSENSUS: Met</v>
      </c>
    </row>
    <row r="5" spans="1:13" x14ac:dyDescent="0.25">
      <c r="A5" s="8">
        <f>COUNTIF(A$11:A$100, "Met")/A$8</f>
        <v>0.86363636363636365</v>
      </c>
      <c r="B5" s="11" t="s">
        <v>8</v>
      </c>
      <c r="C5" s="3">
        <f>COUNTIF(C$11:C$100, "Met")/C$8</f>
        <v>0.81818181818181823</v>
      </c>
      <c r="D5" s="2" t="s">
        <v>8</v>
      </c>
      <c r="E5" s="8">
        <f>COUNTIF(E$11:E$100, "Met")/E$8</f>
        <v>9.0909090909090912E-2</v>
      </c>
      <c r="F5" s="11" t="s">
        <v>8</v>
      </c>
      <c r="G5" s="3">
        <f>COUNTIF(G$11:G$100, "Met")/G$8</f>
        <v>9.0909090909090912E-2</v>
      </c>
      <c r="H5" s="2" t="s">
        <v>8</v>
      </c>
      <c r="I5" s="8">
        <f>COUNTIF(I$11:I$100, "Met")/I$8</f>
        <v>0.13636363636363635</v>
      </c>
      <c r="J5" s="11" t="s">
        <v>8</v>
      </c>
      <c r="K5" s="3">
        <f>COUNTIF(K$11:K$100, "Met")/K$8</f>
        <v>0.90909090909090906</v>
      </c>
      <c r="L5" s="2" t="s">
        <v>8</v>
      </c>
    </row>
    <row r="6" spans="1:13" x14ac:dyDescent="0.25">
      <c r="A6" s="8">
        <f>COUNTIF(A$11:A$100, "Not met but addressable")/A$8</f>
        <v>9.0909090909090912E-2</v>
      </c>
      <c r="B6" s="11" t="s">
        <v>9</v>
      </c>
      <c r="C6" s="3">
        <f>COUNTIF(C$11:C$100, "Not met but addressable")/C$8</f>
        <v>4.5454545454545456E-2</v>
      </c>
      <c r="D6" s="2" t="s">
        <v>9</v>
      </c>
      <c r="E6" s="8">
        <f>COUNTIF(E$11:E$100, "Not met but addressable")/E$8</f>
        <v>0.86363636363636365</v>
      </c>
      <c r="F6" s="11" t="s">
        <v>9</v>
      </c>
      <c r="G6" s="3">
        <f>COUNTIF(G$11:G$100, "Not met but addressable")/G$8</f>
        <v>0.81818181818181823</v>
      </c>
      <c r="H6" s="2" t="s">
        <v>9</v>
      </c>
      <c r="I6" s="8">
        <f>COUNTIF(I$11:I$100, "Not met but addressable")/I$8</f>
        <v>9.0909090909090912E-2</v>
      </c>
      <c r="J6" s="11" t="s">
        <v>9</v>
      </c>
      <c r="K6" s="3">
        <f>COUNTIF(K$11:K$100, "Not met but addressable")/K$8</f>
        <v>0</v>
      </c>
      <c r="L6" s="2" t="s">
        <v>9</v>
      </c>
    </row>
    <row r="7" spans="1:13" x14ac:dyDescent="0.25">
      <c r="A7" s="9">
        <f>COUNTIF(A$11:A$100, "Not Met")/A$8</f>
        <v>4.5454545454545456E-2</v>
      </c>
      <c r="B7" s="12" t="s">
        <v>10</v>
      </c>
      <c r="C7" s="7">
        <f>COUNTIF(C$11:C$100, "Not Met")/C$8</f>
        <v>0.13636363636363635</v>
      </c>
      <c r="D7" s="14" t="s">
        <v>10</v>
      </c>
      <c r="E7" s="9">
        <f>COUNTIF(E$11:E$100, "Not Met")/E$8</f>
        <v>4.5454545454545456E-2</v>
      </c>
      <c r="F7" s="12" t="s">
        <v>10</v>
      </c>
      <c r="G7" s="7">
        <f>COUNTIF(G$11:G$100, "Not Met")/G$8</f>
        <v>9.0909090909090912E-2</v>
      </c>
      <c r="H7" s="14" t="s">
        <v>10</v>
      </c>
      <c r="I7" s="9">
        <f>COUNTIF(I$11:I$100, "Not Met")/I$8</f>
        <v>0.77272727272727271</v>
      </c>
      <c r="J7" s="12" t="s">
        <v>10</v>
      </c>
      <c r="K7" s="7">
        <f>COUNTIF(K$11:K$100, "Not Met")/K$8</f>
        <v>9.0909090909090912E-2</v>
      </c>
      <c r="L7" s="14" t="s">
        <v>10</v>
      </c>
    </row>
    <row r="8" spans="1:13" s="5" customFormat="1" x14ac:dyDescent="0.25">
      <c r="A8" s="10">
        <f>COUNTA(A$11:A$60)</f>
        <v>22</v>
      </c>
      <c r="B8" s="13" t="s">
        <v>11</v>
      </c>
      <c r="C8" s="5">
        <f>COUNTA(C$11:C$60)</f>
        <v>22</v>
      </c>
      <c r="D8" s="6" t="s">
        <v>11</v>
      </c>
      <c r="E8" s="10">
        <f>COUNTA(E$11:E$60)</f>
        <v>22</v>
      </c>
      <c r="F8" s="13" t="s">
        <v>11</v>
      </c>
      <c r="G8" s="5">
        <f>COUNTA(G$11:G$60)</f>
        <v>22</v>
      </c>
      <c r="H8" s="6" t="s">
        <v>11</v>
      </c>
      <c r="I8" s="10">
        <f>COUNTA(I$11:I$60)</f>
        <v>22</v>
      </c>
      <c r="J8" s="13" t="s">
        <v>11</v>
      </c>
      <c r="K8" s="5">
        <f>COUNTA(K$11:K$60)</f>
        <v>22</v>
      </c>
      <c r="L8" s="6" t="s">
        <v>11</v>
      </c>
      <c r="M8" s="6"/>
    </row>
    <row r="10" spans="1:13" s="2" customFormat="1" ht="60" x14ac:dyDescent="0.25">
      <c r="A10" s="4" t="s">
        <v>12</v>
      </c>
      <c r="B10" s="4" t="s">
        <v>2</v>
      </c>
      <c r="C10" s="4" t="s">
        <v>13</v>
      </c>
      <c r="D10" s="4" t="s">
        <v>14</v>
      </c>
      <c r="E10" s="4" t="s">
        <v>15</v>
      </c>
      <c r="F10" s="4" t="s">
        <v>16</v>
      </c>
      <c r="G10" s="4" t="s">
        <v>17</v>
      </c>
      <c r="H10" s="4" t="s">
        <v>18</v>
      </c>
      <c r="I10" s="4" t="s">
        <v>19</v>
      </c>
      <c r="J10" s="4" t="s">
        <v>6</v>
      </c>
      <c r="K10" s="4" t="s">
        <v>20</v>
      </c>
      <c r="L10" s="4" t="s">
        <v>21</v>
      </c>
      <c r="M10" s="4" t="s">
        <v>22</v>
      </c>
    </row>
    <row r="11" spans="1:13" x14ac:dyDescent="0.25">
      <c r="A11" s="1" t="s">
        <v>9</v>
      </c>
      <c r="B11" s="15" t="s">
        <v>48</v>
      </c>
      <c r="C11" s="1" t="s">
        <v>10</v>
      </c>
      <c r="D11" s="1" t="s">
        <v>246</v>
      </c>
      <c r="E11" s="1" t="s">
        <v>10</v>
      </c>
      <c r="F11" s="1" t="s">
        <v>49</v>
      </c>
      <c r="G11" s="1" t="s">
        <v>10</v>
      </c>
      <c r="H11" s="1" t="s">
        <v>49</v>
      </c>
      <c r="I11" s="1" t="s">
        <v>10</v>
      </c>
      <c r="J11" s="1" t="s">
        <v>50</v>
      </c>
      <c r="K11" s="1" t="s">
        <v>10</v>
      </c>
      <c r="L11" s="1" t="s">
        <v>247</v>
      </c>
      <c r="M11" s="1" t="s">
        <v>51</v>
      </c>
    </row>
    <row r="12" spans="1:13" x14ac:dyDescent="0.25">
      <c r="A12" s="1" t="s">
        <v>8</v>
      </c>
      <c r="B12" s="1" t="s">
        <v>26</v>
      </c>
      <c r="C12" s="1" t="s">
        <v>8</v>
      </c>
      <c r="D12" s="1" t="s">
        <v>248</v>
      </c>
      <c r="E12" s="1" t="s">
        <v>9</v>
      </c>
      <c r="F12" s="1" t="s">
        <v>249</v>
      </c>
      <c r="G12" s="1" t="s">
        <v>9</v>
      </c>
      <c r="H12" s="1" t="s">
        <v>28</v>
      </c>
      <c r="I12" s="1" t="s">
        <v>10</v>
      </c>
      <c r="J12" s="1" t="s">
        <v>27</v>
      </c>
      <c r="K12" s="1" t="s">
        <v>8</v>
      </c>
      <c r="L12" s="1" t="s">
        <v>28</v>
      </c>
      <c r="M12" s="1" t="s">
        <v>250</v>
      </c>
    </row>
    <row r="13" spans="1:13" x14ac:dyDescent="0.25">
      <c r="A13" s="1" t="s">
        <v>9</v>
      </c>
      <c r="B13" s="1" t="s">
        <v>251</v>
      </c>
      <c r="C13" s="1" t="s">
        <v>8</v>
      </c>
      <c r="D13" s="1" t="s">
        <v>252</v>
      </c>
      <c r="E13" s="1" t="s">
        <v>9</v>
      </c>
      <c r="F13" s="1" t="s">
        <v>52</v>
      </c>
      <c r="G13" s="1" t="s">
        <v>9</v>
      </c>
      <c r="H13" s="1" t="s">
        <v>52</v>
      </c>
      <c r="I13" s="1" t="s">
        <v>9</v>
      </c>
      <c r="J13" s="1" t="s">
        <v>253</v>
      </c>
      <c r="K13" s="1" t="s">
        <v>8</v>
      </c>
      <c r="L13" s="1" t="s">
        <v>254</v>
      </c>
      <c r="M13" s="1" t="s">
        <v>255</v>
      </c>
    </row>
    <row r="14" spans="1:13" x14ac:dyDescent="0.25">
      <c r="A14" s="1" t="s">
        <v>8</v>
      </c>
      <c r="B14" s="1" t="s">
        <v>256</v>
      </c>
      <c r="C14" s="1" t="s">
        <v>8</v>
      </c>
      <c r="D14" s="1" t="s">
        <v>29</v>
      </c>
      <c r="E14" s="1" t="s">
        <v>9</v>
      </c>
      <c r="F14" s="1" t="s">
        <v>257</v>
      </c>
      <c r="G14" s="1" t="s">
        <v>9</v>
      </c>
      <c r="H14" s="1" t="s">
        <v>258</v>
      </c>
      <c r="I14" s="1" t="s">
        <v>10</v>
      </c>
      <c r="J14" s="1" t="s">
        <v>259</v>
      </c>
      <c r="K14" s="1" t="s">
        <v>8</v>
      </c>
      <c r="L14" s="1" t="s">
        <v>260</v>
      </c>
      <c r="M14" s="1" t="s">
        <v>30</v>
      </c>
    </row>
    <row r="15" spans="1:13" x14ac:dyDescent="0.25">
      <c r="A15" s="1" t="s">
        <v>8</v>
      </c>
      <c r="B15" s="1" t="s">
        <v>53</v>
      </c>
      <c r="C15" s="1" t="s">
        <v>8</v>
      </c>
      <c r="D15" s="1" t="s">
        <v>261</v>
      </c>
      <c r="E15" s="1" t="s">
        <v>9</v>
      </c>
      <c r="F15" s="1" t="s">
        <v>262</v>
      </c>
      <c r="G15" s="1" t="s">
        <v>9</v>
      </c>
      <c r="H15" s="1" t="s">
        <v>263</v>
      </c>
      <c r="I15" s="1" t="s">
        <v>8</v>
      </c>
      <c r="J15" s="1" t="s">
        <v>264</v>
      </c>
      <c r="K15" s="1" t="s">
        <v>8</v>
      </c>
      <c r="L15" s="1" t="s">
        <v>265</v>
      </c>
      <c r="M15" s="1" t="s">
        <v>54</v>
      </c>
    </row>
    <row r="16" spans="1:13" x14ac:dyDescent="0.25">
      <c r="A16" s="1" t="s">
        <v>10</v>
      </c>
      <c r="B16" s="1" t="s">
        <v>266</v>
      </c>
      <c r="C16" s="1" t="s">
        <v>10</v>
      </c>
      <c r="D16" s="1" t="s">
        <v>267</v>
      </c>
      <c r="E16" s="1" t="s">
        <v>9</v>
      </c>
      <c r="F16" s="1" t="s">
        <v>268</v>
      </c>
      <c r="G16" s="1" t="s">
        <v>10</v>
      </c>
      <c r="H16" s="1" t="s">
        <v>269</v>
      </c>
      <c r="I16" s="1" t="s">
        <v>10</v>
      </c>
      <c r="J16" s="1" t="s">
        <v>270</v>
      </c>
      <c r="K16" s="1" t="s">
        <v>10</v>
      </c>
      <c r="L16" s="1" t="s">
        <v>271</v>
      </c>
      <c r="M16" s="1" t="s">
        <v>272</v>
      </c>
    </row>
    <row r="17" spans="1:13" x14ac:dyDescent="0.25">
      <c r="A17" s="1" t="s">
        <v>8</v>
      </c>
      <c r="B17" s="15" t="s">
        <v>273</v>
      </c>
      <c r="C17" s="1" t="s">
        <v>8</v>
      </c>
      <c r="D17" s="1" t="s">
        <v>28</v>
      </c>
      <c r="E17" s="1" t="s">
        <v>9</v>
      </c>
      <c r="F17" s="1" t="s">
        <v>28</v>
      </c>
      <c r="G17" s="1" t="s">
        <v>9</v>
      </c>
      <c r="H17" s="1" t="s">
        <v>28</v>
      </c>
      <c r="I17" s="1" t="s">
        <v>10</v>
      </c>
      <c r="J17" s="1" t="s">
        <v>55</v>
      </c>
      <c r="K17" s="1" t="s">
        <v>8</v>
      </c>
      <c r="L17" s="1" t="s">
        <v>28</v>
      </c>
      <c r="M17" s="1" t="s">
        <v>56</v>
      </c>
    </row>
    <row r="18" spans="1:13" x14ac:dyDescent="0.25">
      <c r="A18" s="1" t="s">
        <v>8</v>
      </c>
      <c r="B18" s="1" t="s">
        <v>57</v>
      </c>
      <c r="C18" s="1" t="s">
        <v>8</v>
      </c>
      <c r="D18" s="1" t="s">
        <v>57</v>
      </c>
      <c r="E18" s="1" t="s">
        <v>9</v>
      </c>
      <c r="F18" s="1" t="s">
        <v>57</v>
      </c>
      <c r="G18" s="1" t="s">
        <v>9</v>
      </c>
      <c r="H18" s="1" t="s">
        <v>57</v>
      </c>
      <c r="I18" s="1" t="s">
        <v>10</v>
      </c>
      <c r="J18" s="1" t="s">
        <v>58</v>
      </c>
      <c r="K18" s="1" t="s">
        <v>8</v>
      </c>
      <c r="L18" s="1" t="s">
        <v>57</v>
      </c>
      <c r="M18" s="1" t="s">
        <v>56</v>
      </c>
    </row>
    <row r="19" spans="1:13" x14ac:dyDescent="0.25">
      <c r="A19" s="1" t="s">
        <v>8</v>
      </c>
      <c r="B19" s="1" t="s">
        <v>274</v>
      </c>
      <c r="C19" s="1" t="s">
        <v>8</v>
      </c>
      <c r="D19" s="1" t="s">
        <v>275</v>
      </c>
      <c r="E19" s="1" t="s">
        <v>9</v>
      </c>
      <c r="F19" s="1" t="s">
        <v>28</v>
      </c>
      <c r="G19" s="1" t="s">
        <v>9</v>
      </c>
      <c r="H19" s="1" t="s">
        <v>49</v>
      </c>
      <c r="I19" s="1" t="s">
        <v>10</v>
      </c>
      <c r="J19" s="1" t="s">
        <v>276</v>
      </c>
      <c r="K19" s="1" t="s">
        <v>8</v>
      </c>
      <c r="L19" s="1" t="s">
        <v>28</v>
      </c>
      <c r="M19" s="1" t="s">
        <v>59</v>
      </c>
    </row>
    <row r="20" spans="1:13" x14ac:dyDescent="0.25">
      <c r="A20" s="1" t="s">
        <v>8</v>
      </c>
      <c r="B20" s="1" t="s">
        <v>28</v>
      </c>
      <c r="C20" s="1" t="s">
        <v>8</v>
      </c>
      <c r="D20" s="1" t="s">
        <v>28</v>
      </c>
      <c r="E20" s="1" t="s">
        <v>9</v>
      </c>
      <c r="F20" s="1" t="s">
        <v>28</v>
      </c>
      <c r="G20" s="1" t="s">
        <v>9</v>
      </c>
      <c r="H20" s="1" t="s">
        <v>28</v>
      </c>
      <c r="I20" s="1" t="s">
        <v>9</v>
      </c>
      <c r="J20" s="1" t="s">
        <v>277</v>
      </c>
      <c r="K20" s="1" t="s">
        <v>8</v>
      </c>
      <c r="L20" s="1" t="s">
        <v>28</v>
      </c>
      <c r="M20" s="1" t="s">
        <v>278</v>
      </c>
    </row>
    <row r="21" spans="1:13" x14ac:dyDescent="0.25">
      <c r="A21" s="1" t="s">
        <v>8</v>
      </c>
      <c r="B21" s="1" t="s">
        <v>279</v>
      </c>
      <c r="C21" s="1" t="s">
        <v>8</v>
      </c>
      <c r="D21" s="1" t="s">
        <v>60</v>
      </c>
      <c r="E21" s="1" t="s">
        <v>8</v>
      </c>
      <c r="F21" s="1" t="s">
        <v>60</v>
      </c>
      <c r="G21" s="1" t="s">
        <v>8</v>
      </c>
      <c r="H21" s="1" t="s">
        <v>60</v>
      </c>
      <c r="I21" s="1" t="s">
        <v>8</v>
      </c>
      <c r="J21" s="1" t="s">
        <v>60</v>
      </c>
      <c r="K21" s="1" t="s">
        <v>8</v>
      </c>
      <c r="L21" s="1" t="s">
        <v>60</v>
      </c>
      <c r="M21" s="1" t="s">
        <v>61</v>
      </c>
    </row>
    <row r="22" spans="1:13" x14ac:dyDescent="0.25">
      <c r="A22" s="1" t="s">
        <v>8</v>
      </c>
      <c r="B22" s="1" t="s">
        <v>31</v>
      </c>
      <c r="C22" s="1" t="s">
        <v>8</v>
      </c>
      <c r="D22" s="1" t="s">
        <v>32</v>
      </c>
      <c r="E22" s="1" t="s">
        <v>9</v>
      </c>
      <c r="F22" s="1" t="s">
        <v>33</v>
      </c>
      <c r="G22" s="1" t="s">
        <v>9</v>
      </c>
      <c r="H22" s="1" t="s">
        <v>34</v>
      </c>
      <c r="I22" s="1" t="s">
        <v>10</v>
      </c>
      <c r="J22" s="1" t="s">
        <v>35</v>
      </c>
      <c r="K22" s="1" t="s">
        <v>8</v>
      </c>
      <c r="L22" s="1" t="s">
        <v>36</v>
      </c>
      <c r="M22" s="1" t="s">
        <v>37</v>
      </c>
    </row>
    <row r="23" spans="1:13" x14ac:dyDescent="0.25">
      <c r="A23" s="1" t="s">
        <v>8</v>
      </c>
      <c r="B23" s="1" t="s">
        <v>62</v>
      </c>
      <c r="C23" s="1" t="s">
        <v>9</v>
      </c>
      <c r="D23" s="1" t="s">
        <v>280</v>
      </c>
      <c r="E23" s="1" t="s">
        <v>9</v>
      </c>
      <c r="F23" s="1" t="s">
        <v>63</v>
      </c>
      <c r="G23" s="1" t="s">
        <v>9</v>
      </c>
      <c r="H23" s="1" t="s">
        <v>64</v>
      </c>
      <c r="I23" s="1" t="s">
        <v>10</v>
      </c>
      <c r="J23" s="1" t="s">
        <v>65</v>
      </c>
      <c r="K23" s="1" t="s">
        <v>8</v>
      </c>
      <c r="L23" s="1" t="s">
        <v>66</v>
      </c>
      <c r="M23" s="1" t="s">
        <v>56</v>
      </c>
    </row>
    <row r="24" spans="1:13" x14ac:dyDescent="0.25">
      <c r="A24" s="1" t="s">
        <v>8</v>
      </c>
      <c r="B24" s="1" t="s">
        <v>67</v>
      </c>
      <c r="C24" s="1" t="s">
        <v>8</v>
      </c>
      <c r="D24" s="1" t="s">
        <v>281</v>
      </c>
      <c r="E24" s="1" t="s">
        <v>9</v>
      </c>
      <c r="F24" s="1" t="s">
        <v>68</v>
      </c>
      <c r="G24" s="1" t="s">
        <v>9</v>
      </c>
      <c r="H24" s="1" t="s">
        <v>282</v>
      </c>
      <c r="I24" s="1" t="s">
        <v>10</v>
      </c>
      <c r="J24" s="1" t="s">
        <v>283</v>
      </c>
      <c r="K24" s="1" t="s">
        <v>8</v>
      </c>
      <c r="L24" s="1" t="s">
        <v>69</v>
      </c>
      <c r="M24" s="1" t="s">
        <v>70</v>
      </c>
    </row>
    <row r="25" spans="1:13" x14ac:dyDescent="0.25">
      <c r="A25" s="1" t="s">
        <v>8</v>
      </c>
      <c r="B25" s="1" t="s">
        <v>23</v>
      </c>
      <c r="C25" s="1" t="s">
        <v>8</v>
      </c>
      <c r="D25" s="1" t="s">
        <v>24</v>
      </c>
      <c r="E25" s="1" t="s">
        <v>9</v>
      </c>
      <c r="F25" s="1" t="s">
        <v>25</v>
      </c>
      <c r="G25" s="1" t="s">
        <v>9</v>
      </c>
      <c r="H25" s="1" t="s">
        <v>23</v>
      </c>
      <c r="I25" s="1" t="s">
        <v>10</v>
      </c>
      <c r="J25" s="1" t="s">
        <v>284</v>
      </c>
      <c r="K25" s="1" t="s">
        <v>8</v>
      </c>
      <c r="L25" s="1" t="s">
        <v>23</v>
      </c>
      <c r="M25" s="1" t="s">
        <v>285</v>
      </c>
    </row>
    <row r="26" spans="1:13" x14ac:dyDescent="0.25">
      <c r="A26" s="1" t="s">
        <v>8</v>
      </c>
      <c r="B26" s="1" t="s">
        <v>28</v>
      </c>
      <c r="C26" s="1" t="s">
        <v>8</v>
      </c>
      <c r="D26" s="1" t="s">
        <v>71</v>
      </c>
      <c r="E26" s="1" t="s">
        <v>9</v>
      </c>
      <c r="F26" s="1" t="s">
        <v>286</v>
      </c>
      <c r="G26" s="1" t="s">
        <v>9</v>
      </c>
      <c r="H26" s="1" t="s">
        <v>28</v>
      </c>
      <c r="I26" s="1" t="s">
        <v>10</v>
      </c>
      <c r="J26" s="1" t="s">
        <v>72</v>
      </c>
      <c r="K26" s="1" t="s">
        <v>8</v>
      </c>
      <c r="L26" s="1" t="s">
        <v>71</v>
      </c>
      <c r="M26" s="1" t="s">
        <v>73</v>
      </c>
    </row>
    <row r="27" spans="1:13" x14ac:dyDescent="0.25">
      <c r="A27" s="1" t="s">
        <v>8</v>
      </c>
      <c r="B27" s="1" t="s">
        <v>38</v>
      </c>
      <c r="C27" s="1" t="s">
        <v>8</v>
      </c>
      <c r="D27" s="1" t="s">
        <v>39</v>
      </c>
      <c r="E27" s="1" t="s">
        <v>9</v>
      </c>
      <c r="F27" s="1" t="s">
        <v>287</v>
      </c>
      <c r="G27" s="1" t="s">
        <v>9</v>
      </c>
      <c r="H27" s="1" t="s">
        <v>40</v>
      </c>
      <c r="I27" s="1" t="s">
        <v>10</v>
      </c>
      <c r="J27" s="1" t="s">
        <v>288</v>
      </c>
      <c r="K27" s="1" t="s">
        <v>8</v>
      </c>
      <c r="L27" s="1" t="s">
        <v>41</v>
      </c>
      <c r="M27" s="1" t="s">
        <v>42</v>
      </c>
    </row>
    <row r="28" spans="1:13" x14ac:dyDescent="0.25">
      <c r="A28" s="1" t="s">
        <v>8</v>
      </c>
      <c r="B28" s="1" t="s">
        <v>289</v>
      </c>
      <c r="C28" s="1" t="s">
        <v>10</v>
      </c>
      <c r="D28" s="1" t="s">
        <v>290</v>
      </c>
      <c r="E28" s="1" t="s">
        <v>8</v>
      </c>
      <c r="F28" s="1" t="s">
        <v>74</v>
      </c>
      <c r="G28" s="1" t="s">
        <v>8</v>
      </c>
      <c r="H28" s="1" t="s">
        <v>291</v>
      </c>
      <c r="I28" s="1" t="s">
        <v>10</v>
      </c>
      <c r="J28" s="1" t="s">
        <v>75</v>
      </c>
      <c r="K28" s="1" t="s">
        <v>8</v>
      </c>
      <c r="L28" s="1" t="s">
        <v>292</v>
      </c>
      <c r="M28" s="1" t="s">
        <v>293</v>
      </c>
    </row>
    <row r="29" spans="1:13" x14ac:dyDescent="0.25">
      <c r="A29" s="1" t="s">
        <v>8</v>
      </c>
      <c r="B29" s="1" t="s">
        <v>294</v>
      </c>
      <c r="C29" s="1" t="s">
        <v>8</v>
      </c>
      <c r="D29" s="1" t="s">
        <v>49</v>
      </c>
      <c r="E29" s="1" t="s">
        <v>9</v>
      </c>
      <c r="F29" s="1" t="s">
        <v>49</v>
      </c>
      <c r="G29" s="1" t="s">
        <v>9</v>
      </c>
      <c r="H29" s="1" t="s">
        <v>49</v>
      </c>
      <c r="I29" s="1" t="s">
        <v>10</v>
      </c>
      <c r="J29" s="1" t="s">
        <v>76</v>
      </c>
      <c r="K29" s="1" t="s">
        <v>8</v>
      </c>
      <c r="L29" s="1" t="s">
        <v>49</v>
      </c>
      <c r="M29" s="1" t="s">
        <v>295</v>
      </c>
    </row>
    <row r="30" spans="1:13" x14ac:dyDescent="0.25">
      <c r="A30" s="1" t="s">
        <v>8</v>
      </c>
      <c r="B30" s="1" t="s">
        <v>77</v>
      </c>
      <c r="C30" s="1" t="s">
        <v>8</v>
      </c>
      <c r="D30" s="1" t="s">
        <v>296</v>
      </c>
      <c r="E30" s="1" t="s">
        <v>9</v>
      </c>
      <c r="F30" s="1" t="s">
        <v>297</v>
      </c>
      <c r="G30" s="1" t="s">
        <v>9</v>
      </c>
      <c r="H30" s="1" t="s">
        <v>78</v>
      </c>
      <c r="I30" s="1" t="s">
        <v>10</v>
      </c>
      <c r="J30" s="1" t="s">
        <v>79</v>
      </c>
      <c r="K30" s="1" t="s">
        <v>8</v>
      </c>
      <c r="L30" s="1" t="s">
        <v>298</v>
      </c>
      <c r="M30" s="1" t="s">
        <v>80</v>
      </c>
    </row>
    <row r="31" spans="1:13" x14ac:dyDescent="0.25">
      <c r="A31" s="1" t="s">
        <v>8</v>
      </c>
      <c r="B31" s="1" t="s">
        <v>299</v>
      </c>
      <c r="C31" s="1" t="s">
        <v>8</v>
      </c>
      <c r="D31" s="1" t="s">
        <v>81</v>
      </c>
      <c r="E31" s="1" t="s">
        <v>9</v>
      </c>
      <c r="F31" s="1" t="s">
        <v>82</v>
      </c>
      <c r="G31" s="1" t="s">
        <v>9</v>
      </c>
      <c r="H31" s="1" t="s">
        <v>83</v>
      </c>
      <c r="I31" s="1" t="s">
        <v>10</v>
      </c>
      <c r="J31" s="1" t="s">
        <v>84</v>
      </c>
      <c r="K31" s="1" t="s">
        <v>8</v>
      </c>
      <c r="L31" s="1" t="s">
        <v>85</v>
      </c>
      <c r="M31" s="1" t="s">
        <v>86</v>
      </c>
    </row>
    <row r="32" spans="1:13" x14ac:dyDescent="0.25">
      <c r="A32" s="1" t="s">
        <v>8</v>
      </c>
      <c r="B32" s="1" t="s">
        <v>87</v>
      </c>
      <c r="C32" s="1" t="s">
        <v>8</v>
      </c>
      <c r="D32" s="1" t="s">
        <v>88</v>
      </c>
      <c r="E32" s="1" t="s">
        <v>9</v>
      </c>
      <c r="F32" s="1" t="s">
        <v>89</v>
      </c>
      <c r="G32" s="1" t="s">
        <v>9</v>
      </c>
      <c r="H32" s="1" t="s">
        <v>89</v>
      </c>
      <c r="I32" s="1" t="s">
        <v>8</v>
      </c>
      <c r="J32" s="1" t="s">
        <v>90</v>
      </c>
      <c r="K32" s="1" t="s">
        <v>8</v>
      </c>
      <c r="L32" s="1" t="s">
        <v>300</v>
      </c>
      <c r="M32" s="1" t="s">
        <v>301</v>
      </c>
    </row>
  </sheetData>
  <conditionalFormatting sqref="A4:XFD4">
    <cfRule type="cellIs" dxfId="4" priority="1" stopIfTrue="1" operator="equal">
      <formula>"No Consensus"</formula>
    </cfRule>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1B0AF-BAA2-4ED2-B73D-2BA1155C3637}">
  <sheetPr>
    <tabColor theme="4" tint="-0.249977111117893"/>
  </sheetPr>
  <dimension ref="A1:M28"/>
  <sheetViews>
    <sheetView topLeftCell="D1" workbookViewId="0">
      <pane ySplit="10" topLeftCell="A11" activePane="bottomLeft" state="frozen"/>
      <selection pane="bottomLeft" activeCell="N1" sqref="N1:P1048576"/>
    </sheetView>
  </sheetViews>
  <sheetFormatPr defaultColWidth="8.85546875" defaultRowHeight="15" x14ac:dyDescent="0.25"/>
  <cols>
    <col min="1" max="1" width="12.7109375" style="1" customWidth="1"/>
    <col min="2" max="2" width="30.7109375" style="2" customWidth="1"/>
    <col min="3" max="3" width="12.7109375" style="1" customWidth="1"/>
    <col min="4" max="4" width="30.7109375" style="2" customWidth="1"/>
    <col min="5" max="5" width="15.7109375" style="1" customWidth="1"/>
    <col min="6" max="6" width="30.7109375" style="2" customWidth="1"/>
    <col min="7" max="7" width="15.7109375" style="1" customWidth="1"/>
    <col min="8" max="8" width="30.7109375" style="2" customWidth="1"/>
    <col min="9" max="9" width="12.7109375" style="1" customWidth="1"/>
    <col min="10" max="10" width="30.7109375" style="2" customWidth="1"/>
    <col min="11" max="11" width="15.7109375" style="1" customWidth="1"/>
    <col min="12" max="12" width="30.7109375" style="2" customWidth="1"/>
    <col min="13" max="13" width="45.7109375" style="2" customWidth="1"/>
    <col min="14" max="16384" width="8.85546875" style="1"/>
  </cols>
  <sheetData>
    <row r="1" spans="1:13" x14ac:dyDescent="0.25">
      <c r="A1" s="5" t="s">
        <v>244</v>
      </c>
    </row>
    <row r="2" spans="1:13" x14ac:dyDescent="0.25">
      <c r="A2" s="5" t="s">
        <v>44</v>
      </c>
    </row>
    <row r="4" spans="1:13" s="2" customFormat="1" x14ac:dyDescent="0.25">
      <c r="A4" s="4" t="s">
        <v>2</v>
      </c>
      <c r="B4" s="4" t="str">
        <f>IF(A5&gt;=0.75,"CONSENSUS: Met",IF(A6&gt;=0.75,"CONSENSUS: Not met but addressable",IF(A7&gt;=0.75,"CONSENSUS: Not Met","NO CONSENSUS")))</f>
        <v>NO CONSENSUS</v>
      </c>
      <c r="C4" s="4" t="s">
        <v>3</v>
      </c>
      <c r="D4" s="4" t="str">
        <f>IF(C5&gt;=0.75,"CONSENSUS: Met",IF(C6&gt;=0.75,"CONSENSUS: Not met but addressable",IF(C7&gt;=0.75,"CONSENSUS: Not Met","NO CONSENSUS")))</f>
        <v>CONSENSUS: Met</v>
      </c>
      <c r="E4" s="4" t="s">
        <v>4</v>
      </c>
      <c r="F4" s="4" t="str">
        <f>IF(E5&gt;=0.75,"CONSENSUS: Met",IF(E6&gt;=0.75,"CONSENSUS: Not met but addressable",IF(E7&gt;=0.75,"CONSENSUS: Not Met","NO CONSENSUS")))</f>
        <v>CONSENSUS: Met</v>
      </c>
      <c r="G4" s="4" t="s">
        <v>5</v>
      </c>
      <c r="H4" s="4" t="str">
        <f>IF(G5&gt;=0.75,"CONSENSUS: Met",IF(G6&gt;=0.75,"CONSENSUS: Not met but addressable",IF(G7&gt;=0.75,"CONSENSUS: Not Met","NO CONSENSUS")))</f>
        <v>CONSENSUS: Met</v>
      </c>
      <c r="I4" s="4" t="s">
        <v>6</v>
      </c>
      <c r="J4" s="4" t="str">
        <f>IF(I5&gt;=0.75,"CONSENSUS: Met",IF(I6&gt;=0.75,"CONSENSUS: Not met but addressable",IF(I7&gt;=0.75,"CONSENSUS: Not Met","NO CONSENSUS")))</f>
        <v>CONSENSUS: Met</v>
      </c>
      <c r="K4" s="4" t="s">
        <v>7</v>
      </c>
      <c r="L4" s="4" t="str">
        <f>IF(K5&gt;=0.75,"CONSENSUS: Met",IF(K6&gt;=0.75,"CONSENSUS: Not met but addressable",IF(K7&gt;=0.75,"CONSENSUS: Not Met","No Consensus")))</f>
        <v>CONSENSUS: Met</v>
      </c>
    </row>
    <row r="5" spans="1:13" x14ac:dyDescent="0.25">
      <c r="A5" s="8">
        <f>COUNTIF(A$11:A$100, "Met")/A$8</f>
        <v>0.27777777777777779</v>
      </c>
      <c r="B5" s="11" t="s">
        <v>8</v>
      </c>
      <c r="C5" s="3">
        <f>COUNTIF(C$11:C$100, "Met")/C$8</f>
        <v>0.88888888888888884</v>
      </c>
      <c r="D5" s="2" t="s">
        <v>8</v>
      </c>
      <c r="E5" s="8">
        <f>COUNTIF(E$11:E$100, "Met")/E$8</f>
        <v>1</v>
      </c>
      <c r="F5" s="11" t="s">
        <v>8</v>
      </c>
      <c r="G5" s="3">
        <f>COUNTIF(G$11:G$100, "Met")/G$8</f>
        <v>1</v>
      </c>
      <c r="H5" s="2" t="s">
        <v>8</v>
      </c>
      <c r="I5" s="8">
        <f>COUNTIF(I$11:I$100, "Met")/I$8</f>
        <v>1</v>
      </c>
      <c r="J5" s="11" t="s">
        <v>8</v>
      </c>
      <c r="K5" s="3">
        <f>COUNTIF(K$11:K$100, "Met")/K$8</f>
        <v>0.88888888888888884</v>
      </c>
      <c r="L5" s="2" t="s">
        <v>8</v>
      </c>
    </row>
    <row r="6" spans="1:13" x14ac:dyDescent="0.25">
      <c r="A6" s="8">
        <f>COUNTIF(A$11:A$100, "Not met but addressable")/A$8</f>
        <v>0.66666666666666663</v>
      </c>
      <c r="B6" s="11" t="s">
        <v>9</v>
      </c>
      <c r="C6" s="3">
        <f>COUNTIF(C$11:C$100, "Not met but addressable")/C$8</f>
        <v>5.5555555555555552E-2</v>
      </c>
      <c r="D6" s="2" t="s">
        <v>9</v>
      </c>
      <c r="E6" s="8">
        <f>COUNTIF(E$11:E$100, "Not met but addressable")/E$8</f>
        <v>0</v>
      </c>
      <c r="F6" s="11" t="s">
        <v>9</v>
      </c>
      <c r="G6" s="3">
        <f>COUNTIF(G$11:G$100, "Not met but addressable")/G$8</f>
        <v>0</v>
      </c>
      <c r="H6" s="2" t="s">
        <v>9</v>
      </c>
      <c r="I6" s="8">
        <f>COUNTIF(I$11:I$100, "Not met but addressable")/I$8</f>
        <v>0</v>
      </c>
      <c r="J6" s="11" t="s">
        <v>9</v>
      </c>
      <c r="K6" s="3">
        <f>COUNTIF(K$11:K$100, "Not met but addressable")/K$8</f>
        <v>0.1111111111111111</v>
      </c>
      <c r="L6" s="2" t="s">
        <v>9</v>
      </c>
    </row>
    <row r="7" spans="1:13" x14ac:dyDescent="0.25">
      <c r="A7" s="9">
        <f>COUNTIF(A$11:A$100, "Not Met")/A$8</f>
        <v>5.5555555555555552E-2</v>
      </c>
      <c r="B7" s="12" t="s">
        <v>10</v>
      </c>
      <c r="C7" s="7">
        <f>COUNTIF(C$11:C$100, "Not Met")/C$8</f>
        <v>5.5555555555555552E-2</v>
      </c>
      <c r="D7" s="14" t="s">
        <v>10</v>
      </c>
      <c r="E7" s="9">
        <f>COUNTIF(E$11:E$100, "Not Met")/E$8</f>
        <v>0</v>
      </c>
      <c r="F7" s="12" t="s">
        <v>10</v>
      </c>
      <c r="G7" s="7">
        <f>COUNTIF(G$11:G$100, "Not Met")/G$8</f>
        <v>0</v>
      </c>
      <c r="H7" s="14" t="s">
        <v>10</v>
      </c>
      <c r="I7" s="9">
        <f>COUNTIF(I$11:I$100, "Not Met")/I$8</f>
        <v>0</v>
      </c>
      <c r="J7" s="12" t="s">
        <v>10</v>
      </c>
      <c r="K7" s="7">
        <f>COUNTIF(K$11:K$100, "Not Met")/K$8</f>
        <v>0</v>
      </c>
      <c r="L7" s="14" t="s">
        <v>10</v>
      </c>
    </row>
    <row r="8" spans="1:13" s="5" customFormat="1" x14ac:dyDescent="0.25">
      <c r="A8" s="10">
        <f>COUNTA(A$11:A$60)</f>
        <v>18</v>
      </c>
      <c r="B8" s="13" t="s">
        <v>11</v>
      </c>
      <c r="C8" s="5">
        <f>COUNTA(C$11:C$60)</f>
        <v>18</v>
      </c>
      <c r="D8" s="6" t="s">
        <v>11</v>
      </c>
      <c r="E8" s="10">
        <f>COUNTA(E$11:E$60)</f>
        <v>18</v>
      </c>
      <c r="F8" s="13" t="s">
        <v>11</v>
      </c>
      <c r="G8" s="5">
        <f>COUNTA(G$11:G$60)</f>
        <v>18</v>
      </c>
      <c r="H8" s="6" t="s">
        <v>11</v>
      </c>
      <c r="I8" s="10">
        <f>COUNTA(I$11:I$60)</f>
        <v>18</v>
      </c>
      <c r="J8" s="13" t="s">
        <v>11</v>
      </c>
      <c r="K8" s="5">
        <f>COUNTA(K$11:K$60)</f>
        <v>18</v>
      </c>
      <c r="L8" s="6" t="s">
        <v>11</v>
      </c>
      <c r="M8" s="6"/>
    </row>
    <row r="10" spans="1:13" s="2" customFormat="1" ht="60" x14ac:dyDescent="0.25">
      <c r="A10" s="4" t="s">
        <v>12</v>
      </c>
      <c r="B10" s="4" t="s">
        <v>2</v>
      </c>
      <c r="C10" s="4" t="s">
        <v>13</v>
      </c>
      <c r="D10" s="4" t="s">
        <v>14</v>
      </c>
      <c r="E10" s="4" t="s">
        <v>15</v>
      </c>
      <c r="F10" s="4" t="s">
        <v>16</v>
      </c>
      <c r="G10" s="4" t="s">
        <v>17</v>
      </c>
      <c r="H10" s="4" t="s">
        <v>18</v>
      </c>
      <c r="I10" s="4" t="s">
        <v>19</v>
      </c>
      <c r="J10" s="4" t="s">
        <v>6</v>
      </c>
      <c r="K10" s="4" t="s">
        <v>20</v>
      </c>
      <c r="L10" s="4" t="s">
        <v>21</v>
      </c>
      <c r="M10" s="4" t="s">
        <v>22</v>
      </c>
    </row>
    <row r="11" spans="1:13" x14ac:dyDescent="0.25">
      <c r="A11" s="1" t="s">
        <v>9</v>
      </c>
      <c r="B11" s="15" t="s">
        <v>146</v>
      </c>
      <c r="C11" s="1" t="s">
        <v>8</v>
      </c>
      <c r="D11" s="1" t="s">
        <v>147</v>
      </c>
      <c r="E11" s="1" t="s">
        <v>8</v>
      </c>
      <c r="F11" s="1" t="s">
        <v>28</v>
      </c>
      <c r="G11" s="1" t="s">
        <v>8</v>
      </c>
      <c r="H11" s="1" t="s">
        <v>28</v>
      </c>
      <c r="I11" s="1" t="s">
        <v>8</v>
      </c>
      <c r="J11" s="1" t="s">
        <v>148</v>
      </c>
      <c r="K11" s="1" t="s">
        <v>8</v>
      </c>
      <c r="L11" s="1" t="s">
        <v>28</v>
      </c>
      <c r="M11" s="1" t="s">
        <v>149</v>
      </c>
    </row>
    <row r="12" spans="1:13" x14ac:dyDescent="0.25">
      <c r="A12" s="1" t="s">
        <v>9</v>
      </c>
      <c r="B12" s="1" t="s">
        <v>150</v>
      </c>
      <c r="C12" s="1" t="s">
        <v>8</v>
      </c>
      <c r="D12" s="1" t="s">
        <v>151</v>
      </c>
      <c r="E12" s="1" t="s">
        <v>8</v>
      </c>
      <c r="F12" s="1" t="s">
        <v>52</v>
      </c>
      <c r="G12" s="1" t="s">
        <v>8</v>
      </c>
      <c r="H12" s="1" t="s">
        <v>52</v>
      </c>
      <c r="I12" s="1" t="s">
        <v>8</v>
      </c>
      <c r="J12" s="1" t="s">
        <v>52</v>
      </c>
      <c r="K12" s="1" t="s">
        <v>9</v>
      </c>
      <c r="L12" s="1" t="s">
        <v>302</v>
      </c>
      <c r="M12" s="1" t="s">
        <v>152</v>
      </c>
    </row>
    <row r="13" spans="1:13" x14ac:dyDescent="0.25">
      <c r="A13" s="1" t="s">
        <v>9</v>
      </c>
      <c r="B13" s="1" t="s">
        <v>303</v>
      </c>
      <c r="C13" s="1" t="s">
        <v>8</v>
      </c>
      <c r="D13" s="1" t="s">
        <v>304</v>
      </c>
      <c r="E13" s="1" t="s">
        <v>8</v>
      </c>
      <c r="F13" s="1" t="s">
        <v>305</v>
      </c>
      <c r="G13" s="1" t="s">
        <v>8</v>
      </c>
      <c r="H13" s="1" t="s">
        <v>306</v>
      </c>
      <c r="I13" s="1" t="s">
        <v>8</v>
      </c>
      <c r="J13" s="1" t="s">
        <v>307</v>
      </c>
      <c r="K13" s="1" t="s">
        <v>8</v>
      </c>
      <c r="L13" s="1" t="s">
        <v>153</v>
      </c>
      <c r="M13" s="1" t="s">
        <v>308</v>
      </c>
    </row>
    <row r="14" spans="1:13" x14ac:dyDescent="0.25">
      <c r="A14" s="1" t="s">
        <v>9</v>
      </c>
      <c r="B14" s="1" t="s">
        <v>104</v>
      </c>
      <c r="C14" s="1" t="s">
        <v>8</v>
      </c>
      <c r="D14" s="1" t="s">
        <v>309</v>
      </c>
      <c r="E14" s="1" t="s">
        <v>8</v>
      </c>
      <c r="F14" s="1" t="s">
        <v>104</v>
      </c>
      <c r="G14" s="1" t="s">
        <v>8</v>
      </c>
      <c r="H14" s="1" t="s">
        <v>104</v>
      </c>
      <c r="I14" s="1" t="s">
        <v>8</v>
      </c>
      <c r="J14" s="1" t="s">
        <v>104</v>
      </c>
      <c r="K14" s="1" t="s">
        <v>8</v>
      </c>
      <c r="L14" s="1" t="s">
        <v>104</v>
      </c>
      <c r="M14" s="1" t="s">
        <v>154</v>
      </c>
    </row>
    <row r="15" spans="1:13" x14ac:dyDescent="0.25">
      <c r="A15" s="1" t="s">
        <v>8</v>
      </c>
      <c r="B15" s="1" t="s">
        <v>310</v>
      </c>
      <c r="C15" s="1" t="s">
        <v>8</v>
      </c>
      <c r="D15" s="1" t="s">
        <v>311</v>
      </c>
      <c r="E15" s="1" t="s">
        <v>8</v>
      </c>
      <c r="F15" s="1" t="s">
        <v>312</v>
      </c>
      <c r="G15" s="1" t="s">
        <v>8</v>
      </c>
      <c r="H15" s="1" t="s">
        <v>313</v>
      </c>
      <c r="I15" s="1" t="s">
        <v>8</v>
      </c>
      <c r="J15" s="1" t="s">
        <v>314</v>
      </c>
      <c r="K15" s="1" t="s">
        <v>8</v>
      </c>
      <c r="L15" s="1" t="s">
        <v>315</v>
      </c>
      <c r="M15" s="1" t="s">
        <v>316</v>
      </c>
    </row>
    <row r="16" spans="1:13" x14ac:dyDescent="0.25">
      <c r="A16" s="1" t="s">
        <v>8</v>
      </c>
      <c r="B16" s="1" t="s">
        <v>317</v>
      </c>
      <c r="C16" s="1" t="s">
        <v>8</v>
      </c>
      <c r="D16" s="1" t="s">
        <v>155</v>
      </c>
      <c r="E16" s="1" t="s">
        <v>8</v>
      </c>
      <c r="F16" s="1" t="s">
        <v>156</v>
      </c>
      <c r="G16" s="1" t="s">
        <v>8</v>
      </c>
      <c r="H16" s="1" t="s">
        <v>156</v>
      </c>
      <c r="I16" s="1" t="s">
        <v>8</v>
      </c>
      <c r="J16" s="1" t="s">
        <v>156</v>
      </c>
      <c r="K16" s="1" t="s">
        <v>9</v>
      </c>
      <c r="L16" s="1" t="s">
        <v>318</v>
      </c>
      <c r="M16" s="1" t="s">
        <v>319</v>
      </c>
    </row>
    <row r="17" spans="1:13" x14ac:dyDescent="0.25">
      <c r="A17" s="1" t="s">
        <v>9</v>
      </c>
      <c r="B17" s="15" t="s">
        <v>57</v>
      </c>
      <c r="C17" s="1" t="s">
        <v>8</v>
      </c>
      <c r="D17" s="1" t="s">
        <v>57</v>
      </c>
      <c r="E17" s="1" t="s">
        <v>8</v>
      </c>
      <c r="F17" s="1" t="s">
        <v>57</v>
      </c>
      <c r="G17" s="1" t="s">
        <v>8</v>
      </c>
      <c r="H17" s="1" t="s">
        <v>57</v>
      </c>
      <c r="I17" s="1" t="s">
        <v>8</v>
      </c>
      <c r="J17" s="1" t="s">
        <v>57</v>
      </c>
      <c r="K17" s="1" t="s">
        <v>8</v>
      </c>
      <c r="L17" s="1" t="s">
        <v>57</v>
      </c>
      <c r="M17" s="1" t="s">
        <v>56</v>
      </c>
    </row>
    <row r="18" spans="1:13" x14ac:dyDescent="0.25">
      <c r="A18" s="1" t="s">
        <v>9</v>
      </c>
      <c r="B18" s="1" t="s">
        <v>320</v>
      </c>
      <c r="C18" s="1" t="s">
        <v>8</v>
      </c>
      <c r="D18" s="1" t="s">
        <v>294</v>
      </c>
      <c r="E18" s="1" t="s">
        <v>8</v>
      </c>
      <c r="F18" s="1" t="s">
        <v>49</v>
      </c>
      <c r="G18" s="1" t="s">
        <v>8</v>
      </c>
      <c r="H18" s="1" t="s">
        <v>49</v>
      </c>
      <c r="I18" s="1" t="s">
        <v>8</v>
      </c>
      <c r="J18" s="1" t="s">
        <v>321</v>
      </c>
      <c r="K18" s="1" t="s">
        <v>8</v>
      </c>
      <c r="L18" s="1" t="s">
        <v>294</v>
      </c>
      <c r="M18" s="1" t="s">
        <v>56</v>
      </c>
    </row>
    <row r="19" spans="1:13" x14ac:dyDescent="0.25">
      <c r="A19" s="1" t="s">
        <v>9</v>
      </c>
      <c r="B19" s="1" t="s">
        <v>322</v>
      </c>
      <c r="C19" s="1" t="s">
        <v>8</v>
      </c>
      <c r="D19" s="1" t="s">
        <v>104</v>
      </c>
      <c r="E19" s="1" t="s">
        <v>8</v>
      </c>
      <c r="F19" s="1" t="s">
        <v>104</v>
      </c>
      <c r="G19" s="1" t="s">
        <v>8</v>
      </c>
      <c r="H19" s="1" t="s">
        <v>104</v>
      </c>
      <c r="I19" s="1" t="s">
        <v>8</v>
      </c>
      <c r="J19" s="1" t="s">
        <v>104</v>
      </c>
      <c r="K19" s="1" t="s">
        <v>8</v>
      </c>
      <c r="L19" s="1" t="s">
        <v>104</v>
      </c>
      <c r="M19" s="1" t="s">
        <v>110</v>
      </c>
    </row>
    <row r="20" spans="1:13" x14ac:dyDescent="0.25">
      <c r="A20" s="1" t="s">
        <v>9</v>
      </c>
      <c r="B20" s="1" t="s">
        <v>323</v>
      </c>
      <c r="C20" s="1" t="s">
        <v>8</v>
      </c>
      <c r="D20" s="1" t="s">
        <v>60</v>
      </c>
      <c r="E20" s="1" t="s">
        <v>8</v>
      </c>
      <c r="F20" s="1" t="s">
        <v>60</v>
      </c>
      <c r="G20" s="1" t="s">
        <v>8</v>
      </c>
      <c r="H20" s="1" t="s">
        <v>60</v>
      </c>
      <c r="I20" s="1" t="s">
        <v>8</v>
      </c>
      <c r="J20" s="1" t="s">
        <v>60</v>
      </c>
      <c r="K20" s="1" t="s">
        <v>8</v>
      </c>
      <c r="L20" s="1" t="s">
        <v>60</v>
      </c>
      <c r="M20" s="1" t="s">
        <v>157</v>
      </c>
    </row>
    <row r="21" spans="1:13" x14ac:dyDescent="0.25">
      <c r="A21" s="1" t="s">
        <v>8</v>
      </c>
      <c r="B21" s="1" t="s">
        <v>324</v>
      </c>
      <c r="C21" s="1" t="s">
        <v>8</v>
      </c>
      <c r="D21" s="1" t="s">
        <v>158</v>
      </c>
      <c r="E21" s="1" t="s">
        <v>8</v>
      </c>
      <c r="F21" s="1" t="s">
        <v>159</v>
      </c>
      <c r="G21" s="1" t="s">
        <v>8</v>
      </c>
      <c r="H21" s="1" t="s">
        <v>160</v>
      </c>
      <c r="I21" s="1" t="s">
        <v>8</v>
      </c>
      <c r="J21" s="1" t="s">
        <v>161</v>
      </c>
      <c r="K21" s="1" t="s">
        <v>8</v>
      </c>
      <c r="L21" s="1" t="s">
        <v>162</v>
      </c>
      <c r="M21" s="1" t="s">
        <v>163</v>
      </c>
    </row>
    <row r="22" spans="1:13" x14ac:dyDescent="0.25">
      <c r="A22" s="1" t="s">
        <v>8</v>
      </c>
      <c r="B22" s="1" t="s">
        <v>325</v>
      </c>
      <c r="C22" s="1" t="s">
        <v>8</v>
      </c>
      <c r="D22" s="1" t="s">
        <v>326</v>
      </c>
      <c r="E22" s="1" t="s">
        <v>8</v>
      </c>
      <c r="F22" s="1" t="s">
        <v>327</v>
      </c>
      <c r="G22" s="1" t="s">
        <v>8</v>
      </c>
      <c r="H22" s="1" t="s">
        <v>71</v>
      </c>
      <c r="I22" s="1" t="s">
        <v>8</v>
      </c>
      <c r="J22" s="1" t="s">
        <v>328</v>
      </c>
      <c r="K22" s="1" t="s">
        <v>8</v>
      </c>
      <c r="L22" s="1" t="s">
        <v>329</v>
      </c>
      <c r="M22" s="1" t="s">
        <v>330</v>
      </c>
    </row>
    <row r="23" spans="1:13" x14ac:dyDescent="0.25">
      <c r="A23" s="1" t="s">
        <v>10</v>
      </c>
      <c r="B23" s="1" t="s">
        <v>331</v>
      </c>
      <c r="C23" s="1" t="s">
        <v>8</v>
      </c>
      <c r="D23" s="1" t="s">
        <v>71</v>
      </c>
      <c r="E23" s="1" t="s">
        <v>8</v>
      </c>
      <c r="F23" s="1" t="s">
        <v>71</v>
      </c>
      <c r="G23" s="1" t="s">
        <v>8</v>
      </c>
      <c r="H23" s="1" t="s">
        <v>71</v>
      </c>
      <c r="I23" s="1" t="s">
        <v>8</v>
      </c>
      <c r="J23" s="1" t="s">
        <v>164</v>
      </c>
      <c r="K23" s="1" t="s">
        <v>8</v>
      </c>
      <c r="L23" s="1" t="s">
        <v>71</v>
      </c>
      <c r="M23" s="1" t="s">
        <v>165</v>
      </c>
    </row>
    <row r="24" spans="1:13" x14ac:dyDescent="0.25">
      <c r="A24" s="1" t="s">
        <v>9</v>
      </c>
      <c r="B24" s="1" t="s">
        <v>166</v>
      </c>
      <c r="C24" s="1" t="s">
        <v>8</v>
      </c>
      <c r="D24" s="1" t="s">
        <v>167</v>
      </c>
      <c r="E24" s="1" t="s">
        <v>8</v>
      </c>
      <c r="F24" s="1" t="s">
        <v>332</v>
      </c>
      <c r="G24" s="1" t="s">
        <v>8</v>
      </c>
      <c r="H24" s="1" t="s">
        <v>168</v>
      </c>
      <c r="I24" s="1" t="s">
        <v>8</v>
      </c>
      <c r="J24" s="1" t="s">
        <v>169</v>
      </c>
      <c r="K24" s="1" t="s">
        <v>8</v>
      </c>
      <c r="L24" s="1" t="s">
        <v>333</v>
      </c>
      <c r="M24" s="1" t="s">
        <v>42</v>
      </c>
    </row>
    <row r="25" spans="1:13" x14ac:dyDescent="0.25">
      <c r="A25" s="1" t="s">
        <v>8</v>
      </c>
      <c r="B25" s="1" t="s">
        <v>334</v>
      </c>
      <c r="C25" s="1" t="s">
        <v>10</v>
      </c>
      <c r="D25" s="1" t="s">
        <v>335</v>
      </c>
      <c r="E25" s="1" t="s">
        <v>8</v>
      </c>
      <c r="F25" s="1" t="s">
        <v>336</v>
      </c>
      <c r="G25" s="1" t="s">
        <v>8</v>
      </c>
      <c r="H25" s="1" t="s">
        <v>170</v>
      </c>
      <c r="I25" s="1" t="s">
        <v>8</v>
      </c>
      <c r="J25" s="1" t="s">
        <v>337</v>
      </c>
      <c r="K25" s="1" t="s">
        <v>8</v>
      </c>
      <c r="L25" s="1" t="s">
        <v>338</v>
      </c>
      <c r="M25" s="1" t="s">
        <v>171</v>
      </c>
    </row>
    <row r="26" spans="1:13" x14ac:dyDescent="0.25">
      <c r="A26" s="1" t="s">
        <v>9</v>
      </c>
      <c r="B26" s="1" t="s">
        <v>49</v>
      </c>
      <c r="C26" s="1" t="s">
        <v>8</v>
      </c>
      <c r="D26" s="1" t="s">
        <v>49</v>
      </c>
      <c r="E26" s="1" t="s">
        <v>8</v>
      </c>
      <c r="F26" s="1" t="s">
        <v>49</v>
      </c>
      <c r="G26" s="1" t="s">
        <v>8</v>
      </c>
      <c r="H26" s="1" t="s">
        <v>49</v>
      </c>
      <c r="I26" s="1" t="s">
        <v>8</v>
      </c>
      <c r="J26" s="1" t="s">
        <v>49</v>
      </c>
      <c r="K26" s="1" t="s">
        <v>8</v>
      </c>
      <c r="L26" s="1" t="s">
        <v>49</v>
      </c>
      <c r="M26" s="1" t="s">
        <v>172</v>
      </c>
    </row>
    <row r="27" spans="1:13" x14ac:dyDescent="0.25">
      <c r="A27" s="1" t="s">
        <v>9</v>
      </c>
      <c r="B27" s="1" t="s">
        <v>173</v>
      </c>
      <c r="C27" s="1" t="s">
        <v>9</v>
      </c>
      <c r="D27" s="1" t="s">
        <v>174</v>
      </c>
      <c r="E27" s="1" t="s">
        <v>8</v>
      </c>
      <c r="F27" s="1" t="s">
        <v>339</v>
      </c>
      <c r="G27" s="1" t="s">
        <v>8</v>
      </c>
      <c r="H27" s="1" t="s">
        <v>339</v>
      </c>
      <c r="I27" s="1" t="s">
        <v>8</v>
      </c>
      <c r="J27" s="1" t="s">
        <v>28</v>
      </c>
      <c r="K27" s="1" t="s">
        <v>8</v>
      </c>
      <c r="L27" s="1" t="s">
        <v>28</v>
      </c>
      <c r="M27" s="1" t="s">
        <v>175</v>
      </c>
    </row>
    <row r="28" spans="1:13" x14ac:dyDescent="0.25">
      <c r="A28" s="1" t="s">
        <v>9</v>
      </c>
      <c r="B28" s="1" t="s">
        <v>176</v>
      </c>
      <c r="C28" s="1" t="s">
        <v>8</v>
      </c>
      <c r="D28" s="1" t="s">
        <v>176</v>
      </c>
      <c r="E28" s="1" t="s">
        <v>8</v>
      </c>
      <c r="F28" s="1" t="s">
        <v>176</v>
      </c>
      <c r="G28" s="1" t="s">
        <v>8</v>
      </c>
      <c r="H28" s="1" t="s">
        <v>176</v>
      </c>
      <c r="I28" s="1" t="s">
        <v>8</v>
      </c>
      <c r="J28" s="1" t="s">
        <v>176</v>
      </c>
      <c r="K28" s="1" t="s">
        <v>8</v>
      </c>
      <c r="L28" s="1" t="s">
        <v>176</v>
      </c>
      <c r="M28" s="1" t="s">
        <v>110</v>
      </c>
    </row>
  </sheetData>
  <conditionalFormatting sqref="A4:XFD4">
    <cfRule type="cellIs" dxfId="3" priority="1" stopIfTrue="1" operator="equal">
      <formula>"No Consensus"</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87249-C5F1-4CE6-8CC8-A5FD640B6131}">
  <sheetPr>
    <tabColor theme="4" tint="-0.249977111117893"/>
  </sheetPr>
  <dimension ref="A1:M29"/>
  <sheetViews>
    <sheetView topLeftCell="D1" workbookViewId="0">
      <pane ySplit="10" topLeftCell="A13" activePane="bottomLeft" state="frozen"/>
      <selection pane="bottomLeft" activeCell="N1" sqref="N1:P1048576"/>
    </sheetView>
  </sheetViews>
  <sheetFormatPr defaultColWidth="8.85546875" defaultRowHeight="15" x14ac:dyDescent="0.25"/>
  <cols>
    <col min="1" max="1" width="12.7109375" style="1" customWidth="1"/>
    <col min="2" max="2" width="30.7109375" style="2" customWidth="1"/>
    <col min="3" max="3" width="12.7109375" style="1" customWidth="1"/>
    <col min="4" max="4" width="30.7109375" style="2" customWidth="1"/>
    <col min="5" max="5" width="15.7109375" style="1" customWidth="1"/>
    <col min="6" max="6" width="30.7109375" style="2" customWidth="1"/>
    <col min="7" max="7" width="15.7109375" style="1" customWidth="1"/>
    <col min="8" max="8" width="30.7109375" style="2" customWidth="1"/>
    <col min="9" max="9" width="12.7109375" style="1" customWidth="1"/>
    <col min="10" max="10" width="30.7109375" style="2" customWidth="1"/>
    <col min="11" max="11" width="15.7109375" style="1" customWidth="1"/>
    <col min="12" max="12" width="30.7109375" style="2" customWidth="1"/>
    <col min="13" max="13" width="45.7109375" style="2" customWidth="1"/>
    <col min="14" max="16384" width="8.85546875" style="1"/>
  </cols>
  <sheetData>
    <row r="1" spans="1:13" x14ac:dyDescent="0.25">
      <c r="A1" s="5" t="s">
        <v>243</v>
      </c>
    </row>
    <row r="2" spans="1:13" x14ac:dyDescent="0.25">
      <c r="A2" s="5" t="s">
        <v>47</v>
      </c>
    </row>
    <row r="4" spans="1:13" s="2" customFormat="1" x14ac:dyDescent="0.25">
      <c r="A4" s="4" t="s">
        <v>2</v>
      </c>
      <c r="B4" s="4" t="str">
        <f>IF(A5&gt;=0.75,"CONSENSUS: Met",IF(A6&gt;=0.75,"CONSENSUS: Not met but addressable",IF(A7&gt;=0.75,"CONSENSUS: Not Met","NO CONSENSUS")))</f>
        <v>CONSENSUS: Met</v>
      </c>
      <c r="C4" s="4" t="s">
        <v>3</v>
      </c>
      <c r="D4" s="4" t="str">
        <f>IF(C5&gt;=0.75,"CONSENSUS: Met",IF(C6&gt;=0.75,"CONSENSUS: Not met but addressable",IF(C7&gt;=0.75,"CONSENSUS: Not Met","NO CONSENSUS")))</f>
        <v>CONSENSUS: Met</v>
      </c>
      <c r="E4" s="4" t="s">
        <v>4</v>
      </c>
      <c r="F4" s="4" t="str">
        <f>IF(E5&gt;=0.75,"CONSENSUS: Met",IF(E6&gt;=0.75,"CONSENSUS: Not met but addressable",IF(E7&gt;=0.75,"CONSENSUS: Not Met","NO CONSENSUS")))</f>
        <v>CONSENSUS: Met</v>
      </c>
      <c r="G4" s="4" t="s">
        <v>5</v>
      </c>
      <c r="H4" s="4" t="str">
        <f>IF(G5&gt;=0.75,"CONSENSUS: Met",IF(G6&gt;=0.75,"CONSENSUS: Not met but addressable",IF(G7&gt;=0.75,"CONSENSUS: Not Met","NO CONSENSUS")))</f>
        <v>CONSENSUS: Met</v>
      </c>
      <c r="I4" s="4" t="s">
        <v>6</v>
      </c>
      <c r="J4" s="4" t="str">
        <f>IF(I5&gt;=0.75,"CONSENSUS: Met",IF(I6&gt;=0.75,"CONSENSUS: Not met but addressable",IF(I7&gt;=0.75,"CONSENSUS: Not Met","NO CONSENSUS")))</f>
        <v>CONSENSUS: Met</v>
      </c>
      <c r="K4" s="4" t="s">
        <v>7</v>
      </c>
      <c r="L4" s="4" t="str">
        <f>IF(K5&gt;=0.75,"CONSENSUS: Met",IF(K6&gt;=0.75,"CONSENSUS: Not met but addressable",IF(K7&gt;=0.75,"CONSENSUS: Not Met","No Consensus")))</f>
        <v>CONSENSUS: Met</v>
      </c>
    </row>
    <row r="5" spans="1:13" x14ac:dyDescent="0.25">
      <c r="A5" s="8">
        <f>COUNTIF(A$11:A$100, "Met")/A$8</f>
        <v>0.94736842105263153</v>
      </c>
      <c r="B5" s="11" t="s">
        <v>8</v>
      </c>
      <c r="C5" s="3">
        <f>COUNTIF(C$11:C$100, "Met")/C$8</f>
        <v>0.94736842105263153</v>
      </c>
      <c r="D5" s="2" t="s">
        <v>8</v>
      </c>
      <c r="E5" s="8">
        <f>COUNTIF(E$11:E$100, "Met")/E$8</f>
        <v>0.89473684210526316</v>
      </c>
      <c r="F5" s="11" t="s">
        <v>8</v>
      </c>
      <c r="G5" s="3">
        <f>COUNTIF(G$11:G$100, "Met")/G$8</f>
        <v>1</v>
      </c>
      <c r="H5" s="2" t="s">
        <v>8</v>
      </c>
      <c r="I5" s="8">
        <f>COUNTIF(I$11:I$100, "Met")/I$8</f>
        <v>0.94736842105263153</v>
      </c>
      <c r="J5" s="11" t="s">
        <v>8</v>
      </c>
      <c r="K5" s="3">
        <f>COUNTIF(K$11:K$100, "Met")/K$8</f>
        <v>0.94736842105263153</v>
      </c>
      <c r="L5" s="2" t="s">
        <v>8</v>
      </c>
    </row>
    <row r="6" spans="1:13" x14ac:dyDescent="0.25">
      <c r="A6" s="8">
        <f>COUNTIF(A$11:A$100, "Not met but addressable")/A$8</f>
        <v>5.2631578947368418E-2</v>
      </c>
      <c r="B6" s="11" t="s">
        <v>9</v>
      </c>
      <c r="C6" s="3">
        <f>COUNTIF(C$11:C$100, "Not met but addressable")/C$8</f>
        <v>5.2631578947368418E-2</v>
      </c>
      <c r="D6" s="2" t="s">
        <v>9</v>
      </c>
      <c r="E6" s="8">
        <f>COUNTIF(E$11:E$100, "Not met but addressable")/E$8</f>
        <v>0.10526315789473684</v>
      </c>
      <c r="F6" s="11" t="s">
        <v>9</v>
      </c>
      <c r="G6" s="3">
        <f>COUNTIF(G$11:G$100, "Not met but addressable")/G$8</f>
        <v>0</v>
      </c>
      <c r="H6" s="2" t="s">
        <v>9</v>
      </c>
      <c r="I6" s="8">
        <f>COUNTIF(I$11:I$100, "Not met but addressable")/I$8</f>
        <v>5.2631578947368418E-2</v>
      </c>
      <c r="J6" s="11" t="s">
        <v>9</v>
      </c>
      <c r="K6" s="3">
        <f>COUNTIF(K$11:K$100, "Not met but addressable")/K$8</f>
        <v>5.2631578947368418E-2</v>
      </c>
      <c r="L6" s="2" t="s">
        <v>9</v>
      </c>
    </row>
    <row r="7" spans="1:13" x14ac:dyDescent="0.25">
      <c r="A7" s="9">
        <f>COUNTIF(A$11:A$100, "Not Met")/A$8</f>
        <v>0</v>
      </c>
      <c r="B7" s="12" t="s">
        <v>10</v>
      </c>
      <c r="C7" s="7">
        <f>COUNTIF(C$11:C$100, "Not Met")/C$8</f>
        <v>0</v>
      </c>
      <c r="D7" s="14" t="s">
        <v>10</v>
      </c>
      <c r="E7" s="9">
        <f>COUNTIF(E$11:E$100, "Not Met")/E$8</f>
        <v>0</v>
      </c>
      <c r="F7" s="12" t="s">
        <v>10</v>
      </c>
      <c r="G7" s="7">
        <f>COUNTIF(G$11:G$100, "Not Met")/G$8</f>
        <v>0</v>
      </c>
      <c r="H7" s="14" t="s">
        <v>10</v>
      </c>
      <c r="I7" s="9">
        <f>COUNTIF(I$11:I$100, "Not Met")/I$8</f>
        <v>0</v>
      </c>
      <c r="J7" s="12" t="s">
        <v>10</v>
      </c>
      <c r="K7" s="7">
        <f>COUNTIF(K$11:K$100, "Not Met")/K$8</f>
        <v>0</v>
      </c>
      <c r="L7" s="14" t="s">
        <v>10</v>
      </c>
    </row>
    <row r="8" spans="1:13" s="5" customFormat="1" x14ac:dyDescent="0.25">
      <c r="A8" s="10">
        <f>COUNTA(A$11:A$60)</f>
        <v>19</v>
      </c>
      <c r="B8" s="13" t="s">
        <v>11</v>
      </c>
      <c r="C8" s="5">
        <f>COUNTA(C$11:C$60)</f>
        <v>19</v>
      </c>
      <c r="D8" s="6" t="s">
        <v>11</v>
      </c>
      <c r="E8" s="10">
        <f>COUNTA(E$11:E$60)</f>
        <v>19</v>
      </c>
      <c r="F8" s="13" t="s">
        <v>11</v>
      </c>
      <c r="G8" s="5">
        <f>COUNTA(G$11:G$60)</f>
        <v>19</v>
      </c>
      <c r="H8" s="6" t="s">
        <v>11</v>
      </c>
      <c r="I8" s="10">
        <f>COUNTA(I$11:I$60)</f>
        <v>19</v>
      </c>
      <c r="J8" s="13" t="s">
        <v>11</v>
      </c>
      <c r="K8" s="5">
        <f>COUNTA(K$11:K$60)</f>
        <v>19</v>
      </c>
      <c r="L8" s="6" t="s">
        <v>11</v>
      </c>
      <c r="M8" s="6"/>
    </row>
    <row r="10" spans="1:13" s="2" customFormat="1" ht="60" x14ac:dyDescent="0.25">
      <c r="A10" s="4" t="s">
        <v>12</v>
      </c>
      <c r="B10" s="4" t="s">
        <v>2</v>
      </c>
      <c r="C10" s="4" t="s">
        <v>13</v>
      </c>
      <c r="D10" s="4" t="s">
        <v>14</v>
      </c>
      <c r="E10" s="4" t="s">
        <v>15</v>
      </c>
      <c r="F10" s="4" t="s">
        <v>16</v>
      </c>
      <c r="G10" s="4" t="s">
        <v>17</v>
      </c>
      <c r="H10" s="4" t="s">
        <v>18</v>
      </c>
      <c r="I10" s="4" t="s">
        <v>19</v>
      </c>
      <c r="J10" s="4" t="s">
        <v>6</v>
      </c>
      <c r="K10" s="4" t="s">
        <v>20</v>
      </c>
      <c r="L10" s="4" t="s">
        <v>21</v>
      </c>
      <c r="M10" s="4" t="s">
        <v>22</v>
      </c>
    </row>
    <row r="11" spans="1:13" x14ac:dyDescent="0.25">
      <c r="A11" s="1" t="s">
        <v>8</v>
      </c>
      <c r="B11" s="15" t="s">
        <v>340</v>
      </c>
      <c r="C11" s="1" t="s">
        <v>8</v>
      </c>
      <c r="D11" s="1" t="s">
        <v>341</v>
      </c>
      <c r="E11" s="1" t="s">
        <v>8</v>
      </c>
      <c r="F11" s="1" t="s">
        <v>342</v>
      </c>
      <c r="G11" s="1" t="s">
        <v>8</v>
      </c>
      <c r="H11" s="1" t="s">
        <v>211</v>
      </c>
      <c r="I11" s="1" t="s">
        <v>8</v>
      </c>
      <c r="J11" s="1" t="s">
        <v>343</v>
      </c>
      <c r="K11" s="1" t="s">
        <v>8</v>
      </c>
      <c r="L11" s="1" t="s">
        <v>212</v>
      </c>
      <c r="M11" s="1" t="s">
        <v>213</v>
      </c>
    </row>
    <row r="12" spans="1:13" x14ac:dyDescent="0.25">
      <c r="A12" s="1" t="s">
        <v>8</v>
      </c>
      <c r="B12" s="1" t="s">
        <v>344</v>
      </c>
      <c r="C12" s="1" t="s">
        <v>8</v>
      </c>
      <c r="D12" s="1" t="s">
        <v>214</v>
      </c>
      <c r="E12" s="1" t="s">
        <v>8</v>
      </c>
      <c r="F12" s="1" t="s">
        <v>28</v>
      </c>
      <c r="G12" s="1" t="s">
        <v>8</v>
      </c>
      <c r="H12" s="1" t="s">
        <v>28</v>
      </c>
      <c r="I12" s="1" t="s">
        <v>8</v>
      </c>
      <c r="J12" s="1" t="s">
        <v>215</v>
      </c>
      <c r="K12" s="1" t="s">
        <v>8</v>
      </c>
      <c r="L12" s="1" t="s">
        <v>28</v>
      </c>
      <c r="M12" s="1" t="s">
        <v>216</v>
      </c>
    </row>
    <row r="13" spans="1:13" x14ac:dyDescent="0.25">
      <c r="A13" s="1" t="s">
        <v>8</v>
      </c>
      <c r="B13" s="1" t="s">
        <v>99</v>
      </c>
      <c r="C13" s="1" t="s">
        <v>9</v>
      </c>
      <c r="D13" s="1" t="s">
        <v>345</v>
      </c>
      <c r="E13" s="1" t="s">
        <v>8</v>
      </c>
      <c r="F13" s="1" t="s">
        <v>99</v>
      </c>
      <c r="G13" s="1" t="s">
        <v>8</v>
      </c>
      <c r="H13" s="1" t="s">
        <v>99</v>
      </c>
      <c r="I13" s="1" t="s">
        <v>8</v>
      </c>
      <c r="J13" s="1" t="s">
        <v>52</v>
      </c>
      <c r="K13" s="1" t="s">
        <v>9</v>
      </c>
      <c r="L13" s="1" t="s">
        <v>346</v>
      </c>
      <c r="M13" s="1" t="s">
        <v>347</v>
      </c>
    </row>
    <row r="14" spans="1:13" x14ac:dyDescent="0.25">
      <c r="A14" s="1" t="s">
        <v>8</v>
      </c>
      <c r="B14" s="1" t="s">
        <v>348</v>
      </c>
      <c r="C14" s="1" t="s">
        <v>8</v>
      </c>
      <c r="D14" s="1" t="s">
        <v>349</v>
      </c>
      <c r="E14" s="1" t="s">
        <v>8</v>
      </c>
      <c r="F14" s="1" t="s">
        <v>350</v>
      </c>
      <c r="G14" s="1" t="s">
        <v>8</v>
      </c>
      <c r="H14" s="1" t="s">
        <v>351</v>
      </c>
      <c r="I14" s="1" t="s">
        <v>8</v>
      </c>
      <c r="J14" s="1" t="s">
        <v>352</v>
      </c>
      <c r="K14" s="1" t="s">
        <v>8</v>
      </c>
      <c r="L14" s="1" t="s">
        <v>353</v>
      </c>
      <c r="M14" s="1" t="s">
        <v>217</v>
      </c>
    </row>
    <row r="15" spans="1:13" x14ac:dyDescent="0.25">
      <c r="A15" s="1" t="s">
        <v>8</v>
      </c>
      <c r="B15" s="1" t="s">
        <v>354</v>
      </c>
      <c r="C15" s="1" t="s">
        <v>8</v>
      </c>
      <c r="D15" s="1" t="s">
        <v>104</v>
      </c>
      <c r="E15" s="1" t="s">
        <v>8</v>
      </c>
      <c r="F15" s="1" t="s">
        <v>104</v>
      </c>
      <c r="G15" s="1" t="s">
        <v>8</v>
      </c>
      <c r="H15" s="1" t="s">
        <v>104</v>
      </c>
      <c r="I15" s="1" t="s">
        <v>8</v>
      </c>
      <c r="J15" s="1" t="s">
        <v>104</v>
      </c>
      <c r="K15" s="1" t="s">
        <v>8</v>
      </c>
      <c r="L15" s="1" t="s">
        <v>104</v>
      </c>
      <c r="M15" s="1" t="s">
        <v>218</v>
      </c>
    </row>
    <row r="16" spans="1:13" x14ac:dyDescent="0.25">
      <c r="A16" s="1" t="s">
        <v>8</v>
      </c>
      <c r="B16" s="1" t="s">
        <v>355</v>
      </c>
      <c r="C16" s="1" t="s">
        <v>8</v>
      </c>
      <c r="D16" s="1" t="s">
        <v>356</v>
      </c>
      <c r="E16" s="1" t="s">
        <v>8</v>
      </c>
      <c r="F16" s="1" t="s">
        <v>357</v>
      </c>
      <c r="G16" s="1" t="s">
        <v>8</v>
      </c>
      <c r="H16" s="1" t="s">
        <v>358</v>
      </c>
      <c r="I16" s="1" t="s">
        <v>8</v>
      </c>
      <c r="J16" s="1" t="s">
        <v>359</v>
      </c>
      <c r="K16" s="1" t="s">
        <v>8</v>
      </c>
      <c r="L16" s="1" t="s">
        <v>360</v>
      </c>
      <c r="M16" s="1" t="s">
        <v>361</v>
      </c>
    </row>
    <row r="17" spans="1:13" x14ac:dyDescent="0.25">
      <c r="A17" s="1" t="s">
        <v>8</v>
      </c>
      <c r="B17" s="15" t="s">
        <v>57</v>
      </c>
      <c r="C17" s="1" t="s">
        <v>8</v>
      </c>
      <c r="D17" s="1" t="s">
        <v>57</v>
      </c>
      <c r="E17" s="1" t="s">
        <v>8</v>
      </c>
      <c r="F17" s="1" t="s">
        <v>57</v>
      </c>
      <c r="G17" s="1" t="s">
        <v>8</v>
      </c>
      <c r="H17" s="1" t="s">
        <v>57</v>
      </c>
      <c r="I17" s="1" t="s">
        <v>8</v>
      </c>
      <c r="J17" s="1" t="s">
        <v>57</v>
      </c>
      <c r="K17" s="1" t="s">
        <v>8</v>
      </c>
      <c r="L17" s="1" t="s">
        <v>57</v>
      </c>
      <c r="M17" s="1" t="s">
        <v>219</v>
      </c>
    </row>
    <row r="18" spans="1:13" x14ac:dyDescent="0.25">
      <c r="A18" s="1" t="s">
        <v>8</v>
      </c>
      <c r="B18" s="1" t="s">
        <v>57</v>
      </c>
      <c r="C18" s="1" t="s">
        <v>8</v>
      </c>
      <c r="D18" s="1" t="s">
        <v>220</v>
      </c>
      <c r="E18" s="1" t="s">
        <v>8</v>
      </c>
      <c r="F18" s="1" t="s">
        <v>57</v>
      </c>
      <c r="G18" s="1" t="s">
        <v>8</v>
      </c>
      <c r="H18" s="1" t="s">
        <v>57</v>
      </c>
      <c r="I18" s="1" t="s">
        <v>8</v>
      </c>
      <c r="J18" s="1" t="s">
        <v>57</v>
      </c>
      <c r="K18" s="1" t="s">
        <v>8</v>
      </c>
      <c r="L18" s="1" t="s">
        <v>57</v>
      </c>
      <c r="M18" s="1" t="s">
        <v>56</v>
      </c>
    </row>
    <row r="19" spans="1:13" x14ac:dyDescent="0.25">
      <c r="A19" s="1" t="s">
        <v>8</v>
      </c>
      <c r="B19" s="1" t="s">
        <v>362</v>
      </c>
      <c r="C19" s="1" t="s">
        <v>8</v>
      </c>
      <c r="D19" s="1" t="s">
        <v>221</v>
      </c>
      <c r="E19" s="1" t="s">
        <v>8</v>
      </c>
      <c r="F19" s="1" t="s">
        <v>28</v>
      </c>
      <c r="G19" s="1" t="s">
        <v>8</v>
      </c>
      <c r="H19" s="1" t="s">
        <v>28</v>
      </c>
      <c r="I19" s="1" t="s">
        <v>8</v>
      </c>
      <c r="J19" s="1" t="s">
        <v>363</v>
      </c>
      <c r="K19" s="1" t="s">
        <v>8</v>
      </c>
      <c r="L19" s="1" t="s">
        <v>28</v>
      </c>
      <c r="M19" s="1" t="s">
        <v>56</v>
      </c>
    </row>
    <row r="20" spans="1:13" x14ac:dyDescent="0.25">
      <c r="A20" s="1" t="s">
        <v>8</v>
      </c>
      <c r="B20" s="1" t="s">
        <v>364</v>
      </c>
      <c r="C20" s="1" t="s">
        <v>8</v>
      </c>
      <c r="D20" s="1" t="s">
        <v>28</v>
      </c>
      <c r="E20" s="1" t="s">
        <v>8</v>
      </c>
      <c r="F20" s="1" t="s">
        <v>28</v>
      </c>
      <c r="G20" s="1" t="s">
        <v>8</v>
      </c>
      <c r="H20" s="1" t="s">
        <v>28</v>
      </c>
      <c r="I20" s="1" t="s">
        <v>8</v>
      </c>
      <c r="J20" s="1" t="s">
        <v>28</v>
      </c>
      <c r="K20" s="1" t="s">
        <v>8</v>
      </c>
      <c r="L20" s="1" t="s">
        <v>28</v>
      </c>
      <c r="M20" s="1" t="s">
        <v>365</v>
      </c>
    </row>
    <row r="21" spans="1:13" x14ac:dyDescent="0.25">
      <c r="A21" s="1" t="s">
        <v>8</v>
      </c>
      <c r="B21" s="1" t="s">
        <v>366</v>
      </c>
      <c r="C21" s="1" t="s">
        <v>8</v>
      </c>
      <c r="D21" s="1" t="s">
        <v>222</v>
      </c>
      <c r="E21" s="1" t="s">
        <v>8</v>
      </c>
      <c r="F21" s="1" t="s">
        <v>223</v>
      </c>
      <c r="G21" s="1" t="s">
        <v>8</v>
      </c>
      <c r="H21" s="1" t="s">
        <v>223</v>
      </c>
      <c r="I21" s="1" t="s">
        <v>9</v>
      </c>
      <c r="J21" s="1" t="s">
        <v>367</v>
      </c>
      <c r="K21" s="1" t="s">
        <v>8</v>
      </c>
      <c r="L21" s="1" t="s">
        <v>223</v>
      </c>
      <c r="M21" s="1" t="s">
        <v>110</v>
      </c>
    </row>
    <row r="22" spans="1:13" x14ac:dyDescent="0.25">
      <c r="A22" s="1" t="s">
        <v>8</v>
      </c>
      <c r="B22" s="1" t="s">
        <v>224</v>
      </c>
      <c r="C22" s="1" t="s">
        <v>8</v>
      </c>
      <c r="D22" s="1" t="s">
        <v>368</v>
      </c>
      <c r="E22" s="1" t="s">
        <v>8</v>
      </c>
      <c r="F22" s="1" t="s">
        <v>225</v>
      </c>
      <c r="G22" s="1" t="s">
        <v>8</v>
      </c>
      <c r="H22" s="1" t="s">
        <v>369</v>
      </c>
      <c r="I22" s="1" t="s">
        <v>8</v>
      </c>
      <c r="J22" s="1" t="s">
        <v>226</v>
      </c>
      <c r="K22" s="1" t="s">
        <v>8</v>
      </c>
      <c r="L22" s="1" t="s">
        <v>227</v>
      </c>
      <c r="M22" s="1" t="s">
        <v>228</v>
      </c>
    </row>
    <row r="23" spans="1:13" x14ac:dyDescent="0.25">
      <c r="A23" s="1" t="s">
        <v>8</v>
      </c>
      <c r="B23" s="1" t="s">
        <v>128</v>
      </c>
      <c r="C23" s="1" t="s">
        <v>8</v>
      </c>
      <c r="D23" s="1" t="s">
        <v>128</v>
      </c>
      <c r="E23" s="1" t="s">
        <v>8</v>
      </c>
      <c r="F23" s="1" t="s">
        <v>128</v>
      </c>
      <c r="G23" s="1" t="s">
        <v>8</v>
      </c>
      <c r="H23" s="1" t="s">
        <v>128</v>
      </c>
      <c r="I23" s="1" t="s">
        <v>8</v>
      </c>
      <c r="J23" s="1" t="s">
        <v>128</v>
      </c>
      <c r="K23" s="1" t="s">
        <v>8</v>
      </c>
      <c r="L23" s="1" t="s">
        <v>229</v>
      </c>
      <c r="M23" s="1" t="s">
        <v>370</v>
      </c>
    </row>
    <row r="24" spans="1:13" x14ac:dyDescent="0.25">
      <c r="A24" s="1" t="s">
        <v>8</v>
      </c>
      <c r="B24" s="1" t="s">
        <v>230</v>
      </c>
      <c r="C24" s="1" t="s">
        <v>8</v>
      </c>
      <c r="D24" s="1" t="s">
        <v>371</v>
      </c>
      <c r="E24" s="1" t="s">
        <v>8</v>
      </c>
      <c r="F24" s="1" t="s">
        <v>71</v>
      </c>
      <c r="G24" s="1" t="s">
        <v>8</v>
      </c>
      <c r="H24" s="1" t="s">
        <v>71</v>
      </c>
      <c r="I24" s="1" t="s">
        <v>8</v>
      </c>
      <c r="J24" s="1" t="s">
        <v>231</v>
      </c>
      <c r="K24" s="1" t="s">
        <v>8</v>
      </c>
      <c r="L24" s="1" t="s">
        <v>71</v>
      </c>
      <c r="M24" s="1" t="s">
        <v>232</v>
      </c>
    </row>
    <row r="25" spans="1:13" x14ac:dyDescent="0.25">
      <c r="A25" s="1" t="s">
        <v>8</v>
      </c>
      <c r="B25" s="1" t="s">
        <v>233</v>
      </c>
      <c r="C25" s="1" t="s">
        <v>8</v>
      </c>
      <c r="D25" s="1" t="s">
        <v>234</v>
      </c>
      <c r="E25" s="1" t="s">
        <v>8</v>
      </c>
      <c r="F25" s="1" t="s">
        <v>235</v>
      </c>
      <c r="G25" s="1" t="s">
        <v>8</v>
      </c>
      <c r="H25" s="1" t="s">
        <v>236</v>
      </c>
      <c r="I25" s="1" t="s">
        <v>8</v>
      </c>
      <c r="J25" s="1" t="s">
        <v>372</v>
      </c>
      <c r="K25" s="1" t="s">
        <v>8</v>
      </c>
      <c r="L25" s="1" t="s">
        <v>237</v>
      </c>
      <c r="M25" s="1" t="s">
        <v>238</v>
      </c>
    </row>
    <row r="26" spans="1:13" x14ac:dyDescent="0.25">
      <c r="A26" s="1" t="s">
        <v>9</v>
      </c>
      <c r="B26" s="1" t="s">
        <v>373</v>
      </c>
      <c r="C26" s="1" t="s">
        <v>8</v>
      </c>
      <c r="D26" s="1" t="s">
        <v>374</v>
      </c>
      <c r="E26" s="1" t="s">
        <v>9</v>
      </c>
      <c r="F26" s="1" t="s">
        <v>375</v>
      </c>
      <c r="G26" s="1" t="s">
        <v>8</v>
      </c>
      <c r="H26" s="1" t="s">
        <v>239</v>
      </c>
      <c r="I26" s="1" t="s">
        <v>8</v>
      </c>
      <c r="J26" s="1" t="s">
        <v>376</v>
      </c>
      <c r="K26" s="1" t="s">
        <v>8</v>
      </c>
      <c r="L26" s="1" t="s">
        <v>377</v>
      </c>
      <c r="M26" s="1" t="s">
        <v>171</v>
      </c>
    </row>
    <row r="27" spans="1:13" x14ac:dyDescent="0.25">
      <c r="A27" s="1" t="s">
        <v>8</v>
      </c>
      <c r="B27" s="1" t="s">
        <v>378</v>
      </c>
      <c r="C27" s="1" t="s">
        <v>8</v>
      </c>
      <c r="D27" s="1" t="s">
        <v>128</v>
      </c>
      <c r="E27" s="1" t="s">
        <v>8</v>
      </c>
      <c r="F27" s="1" t="s">
        <v>49</v>
      </c>
      <c r="G27" s="1" t="s">
        <v>8</v>
      </c>
      <c r="H27" s="1" t="s">
        <v>49</v>
      </c>
      <c r="I27" s="1" t="s">
        <v>8</v>
      </c>
      <c r="J27" s="1" t="s">
        <v>128</v>
      </c>
      <c r="K27" s="1" t="s">
        <v>8</v>
      </c>
      <c r="L27" s="1" t="s">
        <v>49</v>
      </c>
      <c r="M27" s="1" t="s">
        <v>379</v>
      </c>
    </row>
    <row r="28" spans="1:13" x14ac:dyDescent="0.25">
      <c r="A28" s="1" t="s">
        <v>8</v>
      </c>
      <c r="B28" s="1" t="s">
        <v>240</v>
      </c>
      <c r="C28" s="1" t="s">
        <v>8</v>
      </c>
      <c r="D28" s="1" t="s">
        <v>176</v>
      </c>
      <c r="E28" s="1" t="s">
        <v>9</v>
      </c>
      <c r="F28" s="1" t="s">
        <v>241</v>
      </c>
      <c r="G28" s="1" t="s">
        <v>8</v>
      </c>
      <c r="H28" s="1" t="s">
        <v>176</v>
      </c>
      <c r="I28" s="1" t="s">
        <v>8</v>
      </c>
      <c r="J28" s="1" t="s">
        <v>176</v>
      </c>
      <c r="K28" s="1" t="s">
        <v>8</v>
      </c>
      <c r="L28" s="1" t="s">
        <v>176</v>
      </c>
      <c r="M28" s="1" t="s">
        <v>380</v>
      </c>
    </row>
    <row r="29" spans="1:13" x14ac:dyDescent="0.25">
      <c r="A29" s="1" t="s">
        <v>8</v>
      </c>
      <c r="B29" s="1" t="s">
        <v>242</v>
      </c>
      <c r="C29" s="1" t="s">
        <v>8</v>
      </c>
      <c r="D29" s="1" t="s">
        <v>145</v>
      </c>
      <c r="E29" s="1" t="s">
        <v>8</v>
      </c>
      <c r="F29" s="1" t="s">
        <v>145</v>
      </c>
      <c r="G29" s="1" t="s">
        <v>8</v>
      </c>
      <c r="H29" s="1" t="s">
        <v>145</v>
      </c>
      <c r="I29" s="1" t="s">
        <v>8</v>
      </c>
      <c r="J29" s="1" t="s">
        <v>145</v>
      </c>
      <c r="K29" s="1" t="s">
        <v>8</v>
      </c>
      <c r="L29" s="1" t="s">
        <v>145</v>
      </c>
      <c r="M29" s="1" t="s">
        <v>381</v>
      </c>
    </row>
  </sheetData>
  <conditionalFormatting sqref="A4:XFD4">
    <cfRule type="cellIs" dxfId="2" priority="1" stopIfTrue="1" operator="equal">
      <formula>"No Consensus"</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EF1EF-57B7-416D-ADD0-7BD19C96C4E1}">
  <sheetPr>
    <tabColor theme="4" tint="-0.249977111117893"/>
  </sheetPr>
  <dimension ref="A1:M28"/>
  <sheetViews>
    <sheetView topLeftCell="F1" workbookViewId="0">
      <pane ySplit="10" topLeftCell="A11" activePane="bottomLeft" state="frozen"/>
      <selection pane="bottomLeft" activeCell="N1" sqref="N1:P1048576"/>
    </sheetView>
  </sheetViews>
  <sheetFormatPr defaultColWidth="8.85546875" defaultRowHeight="15" x14ac:dyDescent="0.25"/>
  <cols>
    <col min="1" max="1" width="12.7109375" style="1" customWidth="1"/>
    <col min="2" max="2" width="30.7109375" style="2" customWidth="1"/>
    <col min="3" max="3" width="12.7109375" style="1" customWidth="1"/>
    <col min="4" max="4" width="30.7109375" style="2" customWidth="1"/>
    <col min="5" max="5" width="15.7109375" style="1" customWidth="1"/>
    <col min="6" max="6" width="30.7109375" style="2" customWidth="1"/>
    <col min="7" max="7" width="15.7109375" style="1" customWidth="1"/>
    <col min="8" max="8" width="30.7109375" style="2" customWidth="1"/>
    <col min="9" max="9" width="12.7109375" style="1" customWidth="1"/>
    <col min="10" max="10" width="30.7109375" style="2" customWidth="1"/>
    <col min="11" max="11" width="15.7109375" style="1" customWidth="1"/>
    <col min="12" max="12" width="30.7109375" style="2" customWidth="1"/>
    <col min="13" max="13" width="45.7109375" style="2" customWidth="1"/>
    <col min="14" max="16384" width="8.85546875" style="1"/>
  </cols>
  <sheetData>
    <row r="1" spans="1:13" x14ac:dyDescent="0.25">
      <c r="A1" s="5" t="s">
        <v>45</v>
      </c>
    </row>
    <row r="2" spans="1:13" x14ac:dyDescent="0.25">
      <c r="A2" s="5" t="s">
        <v>46</v>
      </c>
    </row>
    <row r="4" spans="1:13" s="2" customFormat="1" ht="30" x14ac:dyDescent="0.25">
      <c r="A4" s="4" t="s">
        <v>2</v>
      </c>
      <c r="B4" s="4" t="str">
        <f>IF(A5&gt;=0.75,"CONSENSUS: Met",IF(A6&gt;=0.75,"CONSENSUS: Not met but addressable",IF(A7&gt;=0.75,"CONSENSUS: Not Met","NO CONSENSUS")))</f>
        <v>CONSENSUS: Met</v>
      </c>
      <c r="C4" s="4" t="s">
        <v>3</v>
      </c>
      <c r="D4" s="4" t="str">
        <f>IF(C5&gt;=0.75,"CONSENSUS: Met",IF(C6&gt;=0.75,"CONSENSUS: Not met but addressable",IF(C7&gt;=0.75,"CONSENSUS: Not Met","NO CONSENSUS")))</f>
        <v>CONSENSUS: Met</v>
      </c>
      <c r="E4" s="4" t="s">
        <v>4</v>
      </c>
      <c r="F4" s="4" t="str">
        <f>IF(E5&gt;=0.75,"CONSENSUS: Met",IF(E6&gt;=0.75,"CONSENSUS: Not met but addressable",IF(E7&gt;=0.75,"CONSENSUS: Not Met","NO CONSENSUS")))</f>
        <v>CONSENSUS: Not met but addressable</v>
      </c>
      <c r="G4" s="4" t="s">
        <v>5</v>
      </c>
      <c r="H4" s="4" t="str">
        <f>IF(G5&gt;=0.75,"CONSENSUS: Met",IF(G6&gt;=0.75,"CONSENSUS: Not met but addressable",IF(G7&gt;=0.75,"CONSENSUS: Not Met","NO CONSENSUS")))</f>
        <v>CONSENSUS: Not met but addressable</v>
      </c>
      <c r="I4" s="4" t="s">
        <v>6</v>
      </c>
      <c r="J4" s="4" t="str">
        <f>IF(I5&gt;=0.75,"CONSENSUS: Met",IF(I6&gt;=0.75,"CONSENSUS: Not met but addressable",IF(I7&gt;=0.75,"CONSENSUS: Not Met","NO CONSENSUS")))</f>
        <v>CONSENSUS: Met</v>
      </c>
      <c r="K4" s="4" t="s">
        <v>7</v>
      </c>
      <c r="L4" s="4" t="str">
        <f>IF(K5&gt;=0.75,"CONSENSUS: Met",IF(K6&gt;=0.75,"CONSENSUS: Not met but addressable",IF(K7&gt;=0.75,"CONSENSUS: Not Met","No Consensus")))</f>
        <v>CONSENSUS: Met</v>
      </c>
    </row>
    <row r="5" spans="1:13" x14ac:dyDescent="0.25">
      <c r="A5" s="8">
        <f>COUNTIF(A$11:A$100, "Met")/A$8</f>
        <v>0.94444444444444442</v>
      </c>
      <c r="B5" s="11" t="s">
        <v>8</v>
      </c>
      <c r="C5" s="3">
        <f>COUNTIF(C$11:C$100, "Met")/C$8</f>
        <v>1</v>
      </c>
      <c r="D5" s="2" t="s">
        <v>8</v>
      </c>
      <c r="E5" s="8">
        <f>COUNTIF(E$11:E$100, "Met")/E$8</f>
        <v>0.1111111111111111</v>
      </c>
      <c r="F5" s="11" t="s">
        <v>8</v>
      </c>
      <c r="G5" s="3">
        <f>COUNTIF(G$11:G$100, "Met")/G$8</f>
        <v>0.16666666666666666</v>
      </c>
      <c r="H5" s="2" t="s">
        <v>8</v>
      </c>
      <c r="I5" s="8">
        <f>COUNTIF(I$11:I$100, "Met")/I$8</f>
        <v>1</v>
      </c>
      <c r="J5" s="11" t="s">
        <v>8</v>
      </c>
      <c r="K5" s="3">
        <f>COUNTIF(K$11:K$100, "Met")/K$8</f>
        <v>0.94444444444444442</v>
      </c>
      <c r="L5" s="2" t="s">
        <v>8</v>
      </c>
    </row>
    <row r="6" spans="1:13" x14ac:dyDescent="0.25">
      <c r="A6" s="8">
        <f>COUNTIF(A$11:A$100, "Not met but addressable")/A$8</f>
        <v>5.5555555555555552E-2</v>
      </c>
      <c r="B6" s="11" t="s">
        <v>9</v>
      </c>
      <c r="C6" s="3">
        <f>COUNTIF(C$11:C$100, "Not met but addressable")/C$8</f>
        <v>0</v>
      </c>
      <c r="D6" s="2" t="s">
        <v>9</v>
      </c>
      <c r="E6" s="8">
        <f>COUNTIF(E$11:E$100, "Not met but addressable")/E$8</f>
        <v>0.83333333333333337</v>
      </c>
      <c r="F6" s="11" t="s">
        <v>9</v>
      </c>
      <c r="G6" s="3">
        <f>COUNTIF(G$11:G$100, "Not met but addressable")/G$8</f>
        <v>0.77777777777777779</v>
      </c>
      <c r="H6" s="2" t="s">
        <v>9</v>
      </c>
      <c r="I6" s="8">
        <f>COUNTIF(I$11:I$100, "Not met but addressable")/I$8</f>
        <v>0</v>
      </c>
      <c r="J6" s="11" t="s">
        <v>9</v>
      </c>
      <c r="K6" s="3">
        <f>COUNTIF(K$11:K$100, "Not met but addressable")/K$8</f>
        <v>0</v>
      </c>
      <c r="L6" s="2" t="s">
        <v>9</v>
      </c>
    </row>
    <row r="7" spans="1:13" x14ac:dyDescent="0.25">
      <c r="A7" s="9">
        <f>COUNTIF(A$11:A$100, "Not Met")/A$8</f>
        <v>0</v>
      </c>
      <c r="B7" s="12" t="s">
        <v>10</v>
      </c>
      <c r="C7" s="7">
        <f>COUNTIF(C$11:C$100, "Not Met")/C$8</f>
        <v>0</v>
      </c>
      <c r="D7" s="14" t="s">
        <v>10</v>
      </c>
      <c r="E7" s="9">
        <f>COUNTIF(E$11:E$100, "Not Met")/E$8</f>
        <v>5.5555555555555552E-2</v>
      </c>
      <c r="F7" s="12" t="s">
        <v>10</v>
      </c>
      <c r="G7" s="7">
        <f>COUNTIF(G$11:G$100, "Not Met")/G$8</f>
        <v>5.5555555555555552E-2</v>
      </c>
      <c r="H7" s="14" t="s">
        <v>10</v>
      </c>
      <c r="I7" s="9">
        <f>COUNTIF(I$11:I$100, "Not Met")/I$8</f>
        <v>0</v>
      </c>
      <c r="J7" s="12" t="s">
        <v>10</v>
      </c>
      <c r="K7" s="7">
        <f>COUNTIF(K$11:K$100, "Not Met")/K$8</f>
        <v>5.5555555555555552E-2</v>
      </c>
      <c r="L7" s="14" t="s">
        <v>10</v>
      </c>
    </row>
    <row r="8" spans="1:13" s="5" customFormat="1" x14ac:dyDescent="0.25">
      <c r="A8" s="10">
        <f>COUNTA(A$11:A$60)</f>
        <v>18</v>
      </c>
      <c r="B8" s="13" t="s">
        <v>11</v>
      </c>
      <c r="C8" s="5">
        <f>COUNTA(C$11:C$60)</f>
        <v>18</v>
      </c>
      <c r="D8" s="6" t="s">
        <v>11</v>
      </c>
      <c r="E8" s="10">
        <f>COUNTA(E$11:E$60)</f>
        <v>18</v>
      </c>
      <c r="F8" s="13" t="s">
        <v>11</v>
      </c>
      <c r="G8" s="5">
        <f>COUNTA(G$11:G$60)</f>
        <v>18</v>
      </c>
      <c r="H8" s="6" t="s">
        <v>11</v>
      </c>
      <c r="I8" s="10">
        <f>COUNTA(I$11:I$60)</f>
        <v>18</v>
      </c>
      <c r="J8" s="13" t="s">
        <v>11</v>
      </c>
      <c r="K8" s="5">
        <f>COUNTA(K$11:K$60)</f>
        <v>18</v>
      </c>
      <c r="L8" s="6" t="s">
        <v>11</v>
      </c>
      <c r="M8" s="6"/>
    </row>
    <row r="10" spans="1:13" s="2" customFormat="1" ht="60" x14ac:dyDescent="0.25">
      <c r="A10" s="4" t="s">
        <v>12</v>
      </c>
      <c r="B10" s="4" t="s">
        <v>2</v>
      </c>
      <c r="C10" s="4" t="s">
        <v>13</v>
      </c>
      <c r="D10" s="4" t="s">
        <v>14</v>
      </c>
      <c r="E10" s="4" t="s">
        <v>15</v>
      </c>
      <c r="F10" s="4" t="s">
        <v>16</v>
      </c>
      <c r="G10" s="4" t="s">
        <v>17</v>
      </c>
      <c r="H10" s="4" t="s">
        <v>18</v>
      </c>
      <c r="I10" s="4" t="s">
        <v>19</v>
      </c>
      <c r="J10" s="4" t="s">
        <v>6</v>
      </c>
      <c r="K10" s="4" t="s">
        <v>20</v>
      </c>
      <c r="L10" s="4" t="s">
        <v>21</v>
      </c>
      <c r="M10" s="4" t="s">
        <v>22</v>
      </c>
    </row>
    <row r="11" spans="1:13" x14ac:dyDescent="0.25">
      <c r="A11" s="1" t="s">
        <v>8</v>
      </c>
      <c r="B11" s="15" t="s">
        <v>382</v>
      </c>
      <c r="C11" s="1" t="s">
        <v>8</v>
      </c>
      <c r="D11" s="1" t="s">
        <v>49</v>
      </c>
      <c r="E11" s="1" t="s">
        <v>9</v>
      </c>
      <c r="F11" s="1" t="s">
        <v>49</v>
      </c>
      <c r="G11" s="1" t="s">
        <v>9</v>
      </c>
      <c r="H11" s="1" t="s">
        <v>49</v>
      </c>
      <c r="I11" s="1" t="s">
        <v>8</v>
      </c>
      <c r="J11" s="1" t="s">
        <v>177</v>
      </c>
      <c r="K11" s="1" t="s">
        <v>8</v>
      </c>
      <c r="L11" s="1" t="s">
        <v>49</v>
      </c>
      <c r="M11" s="1" t="s">
        <v>178</v>
      </c>
    </row>
    <row r="12" spans="1:13" x14ac:dyDescent="0.25">
      <c r="A12" s="1" t="s">
        <v>8</v>
      </c>
      <c r="B12" s="1" t="s">
        <v>28</v>
      </c>
      <c r="C12" s="1" t="s">
        <v>8</v>
      </c>
      <c r="D12" s="1" t="s">
        <v>179</v>
      </c>
      <c r="E12" s="1" t="s">
        <v>9</v>
      </c>
      <c r="F12" s="1" t="s">
        <v>28</v>
      </c>
      <c r="G12" s="1" t="s">
        <v>9</v>
      </c>
      <c r="H12" s="1" t="s">
        <v>28</v>
      </c>
      <c r="I12" s="1" t="s">
        <v>8</v>
      </c>
      <c r="J12" s="1" t="s">
        <v>28</v>
      </c>
      <c r="K12" s="1" t="s">
        <v>8</v>
      </c>
      <c r="L12" s="1" t="s">
        <v>383</v>
      </c>
      <c r="M12" s="1" t="s">
        <v>180</v>
      </c>
    </row>
    <row r="13" spans="1:13" x14ac:dyDescent="0.25">
      <c r="A13" s="1" t="s">
        <v>8</v>
      </c>
      <c r="B13" s="1" t="s">
        <v>181</v>
      </c>
      <c r="C13" s="1" t="s">
        <v>8</v>
      </c>
      <c r="D13" s="1" t="s">
        <v>99</v>
      </c>
      <c r="E13" s="1" t="s">
        <v>9</v>
      </c>
      <c r="F13" s="1" t="s">
        <v>99</v>
      </c>
      <c r="G13" s="1" t="s">
        <v>9</v>
      </c>
      <c r="H13" s="1" t="s">
        <v>99</v>
      </c>
      <c r="I13" s="1" t="s">
        <v>8</v>
      </c>
      <c r="J13" s="1" t="s">
        <v>99</v>
      </c>
      <c r="K13" s="1" t="s">
        <v>8</v>
      </c>
      <c r="L13" s="1" t="s">
        <v>99</v>
      </c>
      <c r="M13" s="1" t="s">
        <v>182</v>
      </c>
    </row>
    <row r="14" spans="1:13" x14ac:dyDescent="0.25">
      <c r="A14" s="1" t="s">
        <v>8</v>
      </c>
      <c r="B14" s="1" t="s">
        <v>384</v>
      </c>
      <c r="C14" s="1" t="s">
        <v>8</v>
      </c>
      <c r="D14" s="1" t="s">
        <v>385</v>
      </c>
      <c r="E14" s="1" t="s">
        <v>9</v>
      </c>
      <c r="F14" s="1" t="s">
        <v>386</v>
      </c>
      <c r="G14" s="1" t="s">
        <v>9</v>
      </c>
      <c r="H14" s="1" t="s">
        <v>387</v>
      </c>
      <c r="I14" s="1" t="s">
        <v>8</v>
      </c>
      <c r="J14" s="1" t="s">
        <v>388</v>
      </c>
      <c r="K14" s="1" t="s">
        <v>8</v>
      </c>
      <c r="L14" s="1" t="s">
        <v>389</v>
      </c>
      <c r="M14" s="1" t="s">
        <v>390</v>
      </c>
    </row>
    <row r="15" spans="1:13" x14ac:dyDescent="0.25">
      <c r="A15" s="1" t="s">
        <v>8</v>
      </c>
      <c r="B15" s="1" t="s">
        <v>104</v>
      </c>
      <c r="C15" s="1" t="s">
        <v>8</v>
      </c>
      <c r="D15" s="1" t="s">
        <v>104</v>
      </c>
      <c r="E15" s="1" t="s">
        <v>9</v>
      </c>
      <c r="F15" s="1" t="s">
        <v>104</v>
      </c>
      <c r="G15" s="1" t="s">
        <v>9</v>
      </c>
      <c r="H15" s="1" t="s">
        <v>104</v>
      </c>
      <c r="I15" s="1" t="s">
        <v>8</v>
      </c>
      <c r="J15" s="1" t="s">
        <v>104</v>
      </c>
      <c r="K15" s="1" t="s">
        <v>8</v>
      </c>
      <c r="L15" s="1" t="s">
        <v>391</v>
      </c>
      <c r="M15" s="1" t="s">
        <v>392</v>
      </c>
    </row>
    <row r="16" spans="1:13" x14ac:dyDescent="0.25">
      <c r="A16" s="1" t="s">
        <v>8</v>
      </c>
      <c r="B16" s="1" t="s">
        <v>183</v>
      </c>
      <c r="C16" s="1" t="s">
        <v>8</v>
      </c>
      <c r="D16" s="1" t="s">
        <v>393</v>
      </c>
      <c r="E16" s="1" t="s">
        <v>9</v>
      </c>
      <c r="F16" s="1" t="s">
        <v>394</v>
      </c>
      <c r="G16" s="1" t="s">
        <v>8</v>
      </c>
      <c r="H16" s="1" t="s">
        <v>395</v>
      </c>
      <c r="I16" s="1" t="s">
        <v>8</v>
      </c>
      <c r="J16" s="1" t="s">
        <v>396</v>
      </c>
      <c r="K16" s="1" t="s">
        <v>8</v>
      </c>
      <c r="L16" s="1" t="s">
        <v>184</v>
      </c>
      <c r="M16" s="1" t="s">
        <v>397</v>
      </c>
    </row>
    <row r="17" spans="1:13" x14ac:dyDescent="0.25">
      <c r="A17" s="1" t="s">
        <v>8</v>
      </c>
      <c r="B17" s="15" t="s">
        <v>28</v>
      </c>
      <c r="C17" s="1" t="s">
        <v>8</v>
      </c>
      <c r="D17" s="1" t="s">
        <v>28</v>
      </c>
      <c r="E17" s="1" t="s">
        <v>9</v>
      </c>
      <c r="F17" s="1" t="s">
        <v>398</v>
      </c>
      <c r="G17" s="1" t="s">
        <v>8</v>
      </c>
      <c r="H17" s="1" t="s">
        <v>399</v>
      </c>
      <c r="I17" s="1" t="s">
        <v>8</v>
      </c>
      <c r="J17" s="1" t="s">
        <v>28</v>
      </c>
      <c r="K17" s="1" t="s">
        <v>8</v>
      </c>
      <c r="L17" s="1" t="s">
        <v>28</v>
      </c>
      <c r="M17" s="1" t="s">
        <v>185</v>
      </c>
    </row>
    <row r="18" spans="1:13" x14ac:dyDescent="0.25">
      <c r="A18" s="1" t="s">
        <v>8</v>
      </c>
      <c r="B18" s="1" t="s">
        <v>57</v>
      </c>
      <c r="C18" s="1" t="s">
        <v>8</v>
      </c>
      <c r="D18" s="1" t="s">
        <v>57</v>
      </c>
      <c r="E18" s="1" t="s">
        <v>9</v>
      </c>
      <c r="F18" s="1" t="s">
        <v>57</v>
      </c>
      <c r="G18" s="1" t="s">
        <v>9</v>
      </c>
      <c r="H18" s="1" t="s">
        <v>57</v>
      </c>
      <c r="I18" s="1" t="s">
        <v>8</v>
      </c>
      <c r="J18" s="1" t="s">
        <v>57</v>
      </c>
      <c r="K18" s="1" t="s">
        <v>8</v>
      </c>
      <c r="L18" s="1" t="s">
        <v>57</v>
      </c>
      <c r="M18" s="1" t="s">
        <v>56</v>
      </c>
    </row>
    <row r="19" spans="1:13" x14ac:dyDescent="0.25">
      <c r="A19" s="1" t="s">
        <v>8</v>
      </c>
      <c r="B19" s="1" t="s">
        <v>400</v>
      </c>
      <c r="C19" s="1" t="s">
        <v>8</v>
      </c>
      <c r="D19" s="1" t="s">
        <v>400</v>
      </c>
      <c r="E19" s="1" t="s">
        <v>9</v>
      </c>
      <c r="F19" s="1" t="s">
        <v>400</v>
      </c>
      <c r="G19" s="1" t="s">
        <v>9</v>
      </c>
      <c r="H19" s="1" t="s">
        <v>400</v>
      </c>
      <c r="I19" s="1" t="s">
        <v>8</v>
      </c>
      <c r="J19" s="1" t="s">
        <v>400</v>
      </c>
      <c r="K19" s="1" t="s">
        <v>8</v>
      </c>
      <c r="L19" s="1" t="s">
        <v>400</v>
      </c>
      <c r="M19" s="1" t="s">
        <v>56</v>
      </c>
    </row>
    <row r="20" spans="1:13" x14ac:dyDescent="0.25">
      <c r="A20" s="1" t="s">
        <v>8</v>
      </c>
      <c r="B20" s="1" t="s">
        <v>28</v>
      </c>
      <c r="C20" s="1" t="s">
        <v>8</v>
      </c>
      <c r="D20" s="1" t="s">
        <v>28</v>
      </c>
      <c r="E20" s="1" t="s">
        <v>9</v>
      </c>
      <c r="F20" s="1" t="s">
        <v>28</v>
      </c>
      <c r="G20" s="1" t="s">
        <v>9</v>
      </c>
      <c r="H20" s="1" t="s">
        <v>28</v>
      </c>
      <c r="I20" s="1" t="s">
        <v>8</v>
      </c>
      <c r="J20" s="1" t="s">
        <v>28</v>
      </c>
      <c r="K20" s="1" t="s">
        <v>8</v>
      </c>
      <c r="L20" s="1" t="s">
        <v>28</v>
      </c>
      <c r="M20" s="1" t="s">
        <v>401</v>
      </c>
    </row>
    <row r="21" spans="1:13" x14ac:dyDescent="0.25">
      <c r="A21" s="1" t="s">
        <v>9</v>
      </c>
      <c r="B21" s="1" t="s">
        <v>402</v>
      </c>
      <c r="C21" s="1" t="s">
        <v>8</v>
      </c>
      <c r="D21" s="1" t="s">
        <v>186</v>
      </c>
      <c r="E21" s="1" t="s">
        <v>8</v>
      </c>
      <c r="F21" s="1" t="s">
        <v>60</v>
      </c>
      <c r="G21" s="1" t="s">
        <v>9</v>
      </c>
      <c r="H21" s="1" t="s">
        <v>187</v>
      </c>
      <c r="I21" s="1" t="s">
        <v>8</v>
      </c>
      <c r="J21" s="1" t="s">
        <v>188</v>
      </c>
      <c r="K21" s="1" t="s">
        <v>8</v>
      </c>
      <c r="L21" s="1" t="s">
        <v>60</v>
      </c>
      <c r="M21" s="1" t="s">
        <v>110</v>
      </c>
    </row>
    <row r="22" spans="1:13" x14ac:dyDescent="0.25">
      <c r="A22" s="1" t="s">
        <v>8</v>
      </c>
      <c r="B22" s="1" t="s">
        <v>189</v>
      </c>
      <c r="C22" s="1" t="s">
        <v>8</v>
      </c>
      <c r="D22" s="1" t="s">
        <v>190</v>
      </c>
      <c r="E22" s="1" t="s">
        <v>9</v>
      </c>
      <c r="F22" s="1" t="s">
        <v>403</v>
      </c>
      <c r="G22" s="1" t="s">
        <v>9</v>
      </c>
      <c r="H22" s="1" t="s">
        <v>191</v>
      </c>
      <c r="I22" s="1" t="s">
        <v>8</v>
      </c>
      <c r="J22" s="1" t="s">
        <v>192</v>
      </c>
      <c r="K22" s="1" t="s">
        <v>8</v>
      </c>
      <c r="L22" s="1" t="s">
        <v>193</v>
      </c>
      <c r="M22" s="1" t="s">
        <v>194</v>
      </c>
    </row>
    <row r="23" spans="1:13" x14ac:dyDescent="0.25">
      <c r="A23" s="1" t="s">
        <v>8</v>
      </c>
      <c r="B23" s="1" t="s">
        <v>404</v>
      </c>
      <c r="C23" s="1" t="s">
        <v>8</v>
      </c>
      <c r="D23" s="1" t="s">
        <v>195</v>
      </c>
      <c r="E23" s="1" t="s">
        <v>9</v>
      </c>
      <c r="F23" s="1" t="s">
        <v>28</v>
      </c>
      <c r="G23" s="1" t="s">
        <v>9</v>
      </c>
      <c r="H23" s="1" t="s">
        <v>405</v>
      </c>
      <c r="I23" s="1" t="s">
        <v>8</v>
      </c>
      <c r="J23" s="1" t="s">
        <v>406</v>
      </c>
      <c r="K23" s="1" t="s">
        <v>8</v>
      </c>
      <c r="L23" s="1" t="s">
        <v>407</v>
      </c>
      <c r="M23" s="1" t="s">
        <v>408</v>
      </c>
    </row>
    <row r="24" spans="1:13" x14ac:dyDescent="0.25">
      <c r="A24" s="1" t="s">
        <v>8</v>
      </c>
      <c r="B24" s="1" t="s">
        <v>71</v>
      </c>
      <c r="C24" s="1" t="s">
        <v>8</v>
      </c>
      <c r="D24" s="1" t="s">
        <v>71</v>
      </c>
      <c r="E24" s="1" t="s">
        <v>9</v>
      </c>
      <c r="F24" s="1" t="s">
        <v>409</v>
      </c>
      <c r="G24" s="1" t="s">
        <v>9</v>
      </c>
      <c r="H24" s="1" t="s">
        <v>71</v>
      </c>
      <c r="I24" s="1" t="s">
        <v>8</v>
      </c>
      <c r="J24" s="1" t="s">
        <v>196</v>
      </c>
      <c r="K24" s="1" t="s">
        <v>8</v>
      </c>
      <c r="L24" s="1" t="s">
        <v>71</v>
      </c>
      <c r="M24" s="1" t="s">
        <v>410</v>
      </c>
    </row>
    <row r="25" spans="1:13" x14ac:dyDescent="0.25">
      <c r="A25" s="1" t="s">
        <v>8</v>
      </c>
      <c r="B25" s="1" t="s">
        <v>197</v>
      </c>
      <c r="C25" s="1" t="s">
        <v>8</v>
      </c>
      <c r="D25" s="1" t="s">
        <v>198</v>
      </c>
      <c r="E25" s="1" t="s">
        <v>9</v>
      </c>
      <c r="F25" s="1" t="s">
        <v>199</v>
      </c>
      <c r="G25" s="1" t="s">
        <v>9</v>
      </c>
      <c r="H25" s="1" t="s">
        <v>28</v>
      </c>
      <c r="I25" s="1" t="s">
        <v>8</v>
      </c>
      <c r="J25" s="1" t="s">
        <v>200</v>
      </c>
      <c r="K25" s="1" t="s">
        <v>8</v>
      </c>
      <c r="L25" s="1" t="s">
        <v>201</v>
      </c>
      <c r="M25" s="1" t="s">
        <v>42</v>
      </c>
    </row>
    <row r="26" spans="1:13" x14ac:dyDescent="0.25">
      <c r="A26" s="1" t="s">
        <v>8</v>
      </c>
      <c r="B26" s="1" t="s">
        <v>202</v>
      </c>
      <c r="C26" s="1" t="s">
        <v>8</v>
      </c>
      <c r="D26" s="1" t="s">
        <v>203</v>
      </c>
      <c r="E26" s="1" t="s">
        <v>8</v>
      </c>
      <c r="F26" s="1" t="s">
        <v>411</v>
      </c>
      <c r="G26" s="1" t="s">
        <v>8</v>
      </c>
      <c r="H26" s="1" t="s">
        <v>204</v>
      </c>
      <c r="I26" s="1" t="s">
        <v>8</v>
      </c>
      <c r="J26" s="1" t="s">
        <v>412</v>
      </c>
      <c r="K26" s="1" t="s">
        <v>8</v>
      </c>
      <c r="L26" s="1" t="s">
        <v>205</v>
      </c>
      <c r="M26" s="1" t="s">
        <v>413</v>
      </c>
    </row>
    <row r="27" spans="1:13" x14ac:dyDescent="0.25">
      <c r="A27" s="1" t="s">
        <v>8</v>
      </c>
      <c r="B27" s="1" t="s">
        <v>414</v>
      </c>
      <c r="C27" s="1" t="s">
        <v>8</v>
      </c>
      <c r="D27" s="1" t="s">
        <v>206</v>
      </c>
      <c r="E27" s="1" t="s">
        <v>10</v>
      </c>
      <c r="F27" s="1" t="s">
        <v>207</v>
      </c>
      <c r="G27" s="1" t="s">
        <v>10</v>
      </c>
      <c r="H27" s="1" t="s">
        <v>28</v>
      </c>
      <c r="I27" s="1" t="s">
        <v>8</v>
      </c>
      <c r="J27" s="1" t="s">
        <v>28</v>
      </c>
      <c r="K27" s="1" t="s">
        <v>10</v>
      </c>
      <c r="L27" s="1" t="s">
        <v>208</v>
      </c>
      <c r="M27" s="1" t="s">
        <v>209</v>
      </c>
    </row>
    <row r="28" spans="1:13" x14ac:dyDescent="0.25">
      <c r="A28" s="1" t="s">
        <v>8</v>
      </c>
      <c r="B28" s="1" t="s">
        <v>176</v>
      </c>
      <c r="C28" s="1" t="s">
        <v>8</v>
      </c>
      <c r="D28" s="1" t="s">
        <v>176</v>
      </c>
      <c r="E28" s="1" t="s">
        <v>9</v>
      </c>
      <c r="F28" s="1" t="s">
        <v>210</v>
      </c>
      <c r="G28" s="1" t="s">
        <v>9</v>
      </c>
      <c r="H28" s="1" t="s">
        <v>176</v>
      </c>
      <c r="I28" s="1" t="s">
        <v>8</v>
      </c>
      <c r="J28" s="1" t="s">
        <v>176</v>
      </c>
      <c r="K28" s="1" t="s">
        <v>8</v>
      </c>
      <c r="L28" s="1" t="s">
        <v>176</v>
      </c>
      <c r="M28" s="1" t="s">
        <v>110</v>
      </c>
    </row>
  </sheetData>
  <conditionalFormatting sqref="A4:XFD4">
    <cfRule type="cellIs" dxfId="1" priority="1" stopIfTrue="1" operator="equal">
      <formula>"No Consensus"</formula>
    </cfRule>
  </conditionalFormatting>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24492-0DCB-4D9F-9E6E-4B722D38455C}">
  <sheetPr>
    <tabColor theme="4" tint="-0.249977111117893"/>
  </sheetPr>
  <dimension ref="A1:M29"/>
  <sheetViews>
    <sheetView workbookViewId="0">
      <pane ySplit="10" topLeftCell="A11" activePane="bottomLeft" state="frozen"/>
      <selection pane="bottomLeft" activeCell="M37" sqref="M37"/>
    </sheetView>
  </sheetViews>
  <sheetFormatPr defaultColWidth="8.85546875" defaultRowHeight="15" x14ac:dyDescent="0.25"/>
  <cols>
    <col min="1" max="1" width="12.7109375" style="1" customWidth="1"/>
    <col min="2" max="2" width="30.7109375" style="2" customWidth="1"/>
    <col min="3" max="3" width="12.7109375" style="1" customWidth="1"/>
    <col min="4" max="4" width="30.7109375" style="2" customWidth="1"/>
    <col min="5" max="5" width="15.7109375" style="1" customWidth="1"/>
    <col min="6" max="6" width="30.7109375" style="2" customWidth="1"/>
    <col min="7" max="7" width="15.7109375" style="1" customWidth="1"/>
    <col min="8" max="8" width="30.7109375" style="2" customWidth="1"/>
    <col min="9" max="9" width="12.7109375" style="1" customWidth="1"/>
    <col min="10" max="10" width="30.7109375" style="2" customWidth="1"/>
    <col min="11" max="11" width="15.7109375" style="1" customWidth="1"/>
    <col min="12" max="12" width="30.7109375" style="2" customWidth="1"/>
    <col min="13" max="13" width="45.7109375" style="2" customWidth="1"/>
    <col min="14" max="16384" width="8.85546875" style="1"/>
  </cols>
  <sheetData>
    <row r="1" spans="1:13" x14ac:dyDescent="0.25">
      <c r="A1" s="5" t="s">
        <v>43</v>
      </c>
    </row>
    <row r="2" spans="1:13" x14ac:dyDescent="0.25">
      <c r="A2" s="5" t="s">
        <v>245</v>
      </c>
    </row>
    <row r="4" spans="1:13" s="2" customFormat="1" x14ac:dyDescent="0.25">
      <c r="A4" s="4" t="s">
        <v>2</v>
      </c>
      <c r="B4" s="4" t="str">
        <f>IF(A5&gt;=0.75,"CONSENSUS: Met",IF(A6&gt;=0.75,"CONSENSUS: Not met but addressable",IF(A7&gt;=0.75,"CONSENSUS: Not Met","NO CONSENSUS")))</f>
        <v>NO CONSENSUS</v>
      </c>
      <c r="C4" s="4" t="s">
        <v>3</v>
      </c>
      <c r="D4" s="4" t="str">
        <f>IF(C5&gt;=0.75,"CONSENSUS: Met",IF(C6&gt;=0.75,"CONSENSUS: Not met but addressable",IF(C7&gt;=0.75,"CONSENSUS: Not Met","NO CONSENSUS")))</f>
        <v>CONSENSUS: Met</v>
      </c>
      <c r="E4" s="4" t="s">
        <v>4</v>
      </c>
      <c r="F4" s="4" t="str">
        <f>IF(E5&gt;=0.75,"CONSENSUS: Met",IF(E6&gt;=0.75,"CONSENSUS: Not met but addressable",IF(E7&gt;=0.75,"CONSENSUS: Not Met","NO CONSENSUS")))</f>
        <v>CONSENSUS: Not Met</v>
      </c>
      <c r="G4" s="4" t="s">
        <v>5</v>
      </c>
      <c r="H4" s="4" t="str">
        <f>IF(G5&gt;=0.75,"CONSENSUS: Met",IF(G6&gt;=0.75,"CONSENSUS: Not met but addressable",IF(G7&gt;=0.75,"CONSENSUS: Not Met","NO CONSENSUS")))</f>
        <v>CONSENSUS: Not Met</v>
      </c>
      <c r="I4" s="4" t="s">
        <v>6</v>
      </c>
      <c r="J4" s="4" t="str">
        <f>IF(I5&gt;=0.75,"CONSENSUS: Met",IF(I6&gt;=0.75,"CONSENSUS: Not met but addressable",IF(I7&gt;=0.75,"CONSENSUS: Not Met","NO CONSENSUS")))</f>
        <v>CONSENSUS: Not Met</v>
      </c>
      <c r="K4" s="4" t="s">
        <v>7</v>
      </c>
      <c r="L4" s="4" t="str">
        <f>IF(K5&gt;=0.75,"CONSENSUS: Met",IF(K6&gt;=0.75,"CONSENSUS: Not met but addressable",IF(K7&gt;=0.75,"CONSENSUS: Not Met","No Consensus")))</f>
        <v>CONSENSUS: Not Met</v>
      </c>
    </row>
    <row r="5" spans="1:13" x14ac:dyDescent="0.25">
      <c r="A5" s="8">
        <f>COUNTIF(A$11:A$100, "Met")/A$8</f>
        <v>0.10526315789473684</v>
      </c>
      <c r="B5" s="11" t="s">
        <v>8</v>
      </c>
      <c r="C5" s="3">
        <f>COUNTIF(C$11:C$100, "Met")/C$8</f>
        <v>0.78947368421052633</v>
      </c>
      <c r="D5" s="2" t="s">
        <v>8</v>
      </c>
      <c r="E5" s="8">
        <f>COUNTIF(E$11:E$100, "Met")/E$8</f>
        <v>5.2631578947368418E-2</v>
      </c>
      <c r="F5" s="11" t="s">
        <v>8</v>
      </c>
      <c r="G5" s="3">
        <f>COUNTIF(G$11:G$100, "Met")/G$8</f>
        <v>0</v>
      </c>
      <c r="H5" s="2" t="s">
        <v>8</v>
      </c>
      <c r="I5" s="8">
        <f>COUNTIF(I$11:I$100, "Met")/I$8</f>
        <v>0</v>
      </c>
      <c r="J5" s="11" t="s">
        <v>8</v>
      </c>
      <c r="K5" s="3">
        <f>COUNTIF(K$11:K$100, "Met")/K$8</f>
        <v>0</v>
      </c>
      <c r="L5" s="2" t="s">
        <v>8</v>
      </c>
    </row>
    <row r="6" spans="1:13" x14ac:dyDescent="0.25">
      <c r="A6" s="8">
        <f>COUNTIF(A$11:A$100, "Not met but addressable")/A$8</f>
        <v>0.15789473684210525</v>
      </c>
      <c r="B6" s="11" t="s">
        <v>9</v>
      </c>
      <c r="C6" s="3">
        <f>COUNTIF(C$11:C$100, "Not met but addressable")/C$8</f>
        <v>0.10526315789473684</v>
      </c>
      <c r="D6" s="2" t="s">
        <v>9</v>
      </c>
      <c r="E6" s="8">
        <f>COUNTIF(E$11:E$100, "Not met but addressable")/E$8</f>
        <v>5.2631578947368418E-2</v>
      </c>
      <c r="F6" s="11" t="s">
        <v>9</v>
      </c>
      <c r="G6" s="3">
        <f>COUNTIF(G$11:G$100, "Not met but addressable")/G$8</f>
        <v>5.2631578947368418E-2</v>
      </c>
      <c r="H6" s="2" t="s">
        <v>9</v>
      </c>
      <c r="I6" s="8">
        <f>COUNTIF(I$11:I$100, "Not met but addressable")/I$8</f>
        <v>0</v>
      </c>
      <c r="J6" s="11" t="s">
        <v>9</v>
      </c>
      <c r="K6" s="3">
        <f>COUNTIF(K$11:K$100, "Not met but addressable")/K$8</f>
        <v>0</v>
      </c>
      <c r="L6" s="2" t="s">
        <v>9</v>
      </c>
    </row>
    <row r="7" spans="1:13" x14ac:dyDescent="0.25">
      <c r="A7" s="9">
        <f>COUNTIF(A$11:A$100, "Not Met")/A$8</f>
        <v>0.73684210526315785</v>
      </c>
      <c r="B7" s="12" t="s">
        <v>10</v>
      </c>
      <c r="C7" s="7">
        <f>COUNTIF(C$11:C$100, "Not Met")/C$8</f>
        <v>0.10526315789473684</v>
      </c>
      <c r="D7" s="14" t="s">
        <v>10</v>
      </c>
      <c r="E7" s="9">
        <f>COUNTIF(E$11:E$100, "Not Met")/E$8</f>
        <v>0.89473684210526316</v>
      </c>
      <c r="F7" s="12" t="s">
        <v>10</v>
      </c>
      <c r="G7" s="7">
        <f>COUNTIF(G$11:G$100, "Not Met")/G$8</f>
        <v>0.94736842105263153</v>
      </c>
      <c r="H7" s="14" t="s">
        <v>10</v>
      </c>
      <c r="I7" s="9">
        <f>COUNTIF(I$11:I$100, "Not Met")/I$8</f>
        <v>1</v>
      </c>
      <c r="J7" s="12" t="s">
        <v>10</v>
      </c>
      <c r="K7" s="7">
        <f>COUNTIF(K$11:K$100, "Not Met")/K$8</f>
        <v>1</v>
      </c>
      <c r="L7" s="14" t="s">
        <v>10</v>
      </c>
    </row>
    <row r="8" spans="1:13" s="5" customFormat="1" x14ac:dyDescent="0.25">
      <c r="A8" s="10">
        <f>COUNTA(A$11:A$60)</f>
        <v>19</v>
      </c>
      <c r="B8" s="13" t="s">
        <v>11</v>
      </c>
      <c r="C8" s="5">
        <f>COUNTA(C$11:C$60)</f>
        <v>19</v>
      </c>
      <c r="D8" s="6" t="s">
        <v>11</v>
      </c>
      <c r="E8" s="10">
        <f>COUNTA(E$11:E$60)</f>
        <v>19</v>
      </c>
      <c r="F8" s="13" t="s">
        <v>11</v>
      </c>
      <c r="G8" s="5">
        <f>COUNTA(G$11:G$60)</f>
        <v>19</v>
      </c>
      <c r="H8" s="6" t="s">
        <v>11</v>
      </c>
      <c r="I8" s="10">
        <f>COUNTA(I$11:I$60)</f>
        <v>19</v>
      </c>
      <c r="J8" s="13" t="s">
        <v>11</v>
      </c>
      <c r="K8" s="5">
        <f>COUNTA(K$11:K$60)</f>
        <v>19</v>
      </c>
      <c r="L8" s="6" t="s">
        <v>11</v>
      </c>
      <c r="M8" s="6"/>
    </row>
    <row r="10" spans="1:13" s="2" customFormat="1" ht="60" x14ac:dyDescent="0.25">
      <c r="A10" s="4" t="s">
        <v>12</v>
      </c>
      <c r="B10" s="4" t="s">
        <v>2</v>
      </c>
      <c r="C10" s="4" t="s">
        <v>13</v>
      </c>
      <c r="D10" s="4" t="s">
        <v>14</v>
      </c>
      <c r="E10" s="4" t="s">
        <v>15</v>
      </c>
      <c r="F10" s="4" t="s">
        <v>16</v>
      </c>
      <c r="G10" s="4" t="s">
        <v>17</v>
      </c>
      <c r="H10" s="4" t="s">
        <v>18</v>
      </c>
      <c r="I10" s="4" t="s">
        <v>19</v>
      </c>
      <c r="J10" s="4" t="s">
        <v>6</v>
      </c>
      <c r="K10" s="4" t="s">
        <v>20</v>
      </c>
      <c r="L10" s="4" t="s">
        <v>21</v>
      </c>
      <c r="M10" s="4" t="s">
        <v>22</v>
      </c>
    </row>
    <row r="11" spans="1:13" x14ac:dyDescent="0.25">
      <c r="A11" s="1" t="s">
        <v>10</v>
      </c>
      <c r="B11" s="15" t="s">
        <v>49</v>
      </c>
      <c r="C11" s="1" t="s">
        <v>8</v>
      </c>
      <c r="D11" s="1" t="s">
        <v>91</v>
      </c>
      <c r="E11" s="1" t="s">
        <v>10</v>
      </c>
      <c r="F11" s="1" t="s">
        <v>92</v>
      </c>
      <c r="G11" s="1" t="s">
        <v>10</v>
      </c>
      <c r="H11" s="1" t="s">
        <v>92</v>
      </c>
      <c r="I11" s="1" t="s">
        <v>10</v>
      </c>
      <c r="J11" s="1" t="s">
        <v>93</v>
      </c>
      <c r="K11" s="1" t="s">
        <v>10</v>
      </c>
      <c r="L11" s="1" t="s">
        <v>49</v>
      </c>
      <c r="M11" s="1" t="s">
        <v>94</v>
      </c>
    </row>
    <row r="12" spans="1:13" x14ac:dyDescent="0.25">
      <c r="A12" s="1" t="s">
        <v>10</v>
      </c>
      <c r="B12" s="1" t="s">
        <v>95</v>
      </c>
      <c r="C12" s="1" t="s">
        <v>8</v>
      </c>
      <c r="D12" s="1" t="s">
        <v>96</v>
      </c>
      <c r="E12" s="1" t="s">
        <v>10</v>
      </c>
      <c r="F12" s="1" t="s">
        <v>28</v>
      </c>
      <c r="G12" s="1" t="s">
        <v>10</v>
      </c>
      <c r="H12" s="1" t="s">
        <v>28</v>
      </c>
      <c r="I12" s="1" t="s">
        <v>10</v>
      </c>
      <c r="J12" s="1" t="s">
        <v>97</v>
      </c>
      <c r="K12" s="1" t="s">
        <v>10</v>
      </c>
      <c r="L12" s="1" t="s">
        <v>28</v>
      </c>
      <c r="M12" s="1" t="s">
        <v>98</v>
      </c>
    </row>
    <row r="13" spans="1:13" x14ac:dyDescent="0.25">
      <c r="A13" s="1" t="s">
        <v>10</v>
      </c>
      <c r="B13" s="1" t="s">
        <v>99</v>
      </c>
      <c r="C13" s="1" t="s">
        <v>8</v>
      </c>
      <c r="D13" s="1" t="s">
        <v>99</v>
      </c>
      <c r="E13" s="1" t="s">
        <v>8</v>
      </c>
      <c r="F13" s="1" t="s">
        <v>99</v>
      </c>
      <c r="G13" s="1" t="s">
        <v>10</v>
      </c>
      <c r="H13" s="1" t="s">
        <v>100</v>
      </c>
      <c r="I13" s="1" t="s">
        <v>10</v>
      </c>
      <c r="J13" s="1" t="s">
        <v>101</v>
      </c>
      <c r="K13" s="1" t="s">
        <v>10</v>
      </c>
      <c r="L13" s="1" t="s">
        <v>415</v>
      </c>
      <c r="M13" s="1" t="s">
        <v>416</v>
      </c>
    </row>
    <row r="14" spans="1:13" x14ac:dyDescent="0.25">
      <c r="A14" s="1" t="s">
        <v>10</v>
      </c>
      <c r="B14" s="1" t="s">
        <v>417</v>
      </c>
      <c r="C14" s="1" t="s">
        <v>9</v>
      </c>
      <c r="D14" s="1" t="s">
        <v>418</v>
      </c>
      <c r="E14" s="1" t="s">
        <v>10</v>
      </c>
      <c r="F14" s="1" t="s">
        <v>419</v>
      </c>
      <c r="G14" s="1" t="s">
        <v>10</v>
      </c>
      <c r="H14" s="1" t="s">
        <v>102</v>
      </c>
      <c r="I14" s="1" t="s">
        <v>10</v>
      </c>
      <c r="J14" s="1" t="s">
        <v>28</v>
      </c>
      <c r="K14" s="1" t="s">
        <v>10</v>
      </c>
      <c r="L14" s="1" t="s">
        <v>420</v>
      </c>
      <c r="M14" s="1" t="s">
        <v>103</v>
      </c>
    </row>
    <row r="15" spans="1:13" x14ac:dyDescent="0.25">
      <c r="A15" s="1" t="s">
        <v>10</v>
      </c>
      <c r="B15" s="1" t="s">
        <v>104</v>
      </c>
      <c r="C15" s="1" t="s">
        <v>8</v>
      </c>
      <c r="D15" s="1" t="s">
        <v>104</v>
      </c>
      <c r="E15" s="1" t="s">
        <v>10</v>
      </c>
      <c r="F15" s="1" t="s">
        <v>104</v>
      </c>
      <c r="G15" s="1" t="s">
        <v>10</v>
      </c>
      <c r="H15" s="1" t="s">
        <v>104</v>
      </c>
      <c r="I15" s="1" t="s">
        <v>10</v>
      </c>
      <c r="J15" s="1" t="s">
        <v>104</v>
      </c>
      <c r="K15" s="1" t="s">
        <v>10</v>
      </c>
      <c r="L15" s="1" t="s">
        <v>104</v>
      </c>
      <c r="M15" s="1" t="s">
        <v>421</v>
      </c>
    </row>
    <row r="16" spans="1:13" x14ac:dyDescent="0.25">
      <c r="A16" s="1" t="s">
        <v>10</v>
      </c>
      <c r="B16" s="1" t="s">
        <v>422</v>
      </c>
      <c r="C16" s="1" t="s">
        <v>10</v>
      </c>
      <c r="D16" s="1" t="s">
        <v>423</v>
      </c>
      <c r="E16" s="1" t="s">
        <v>10</v>
      </c>
      <c r="F16" s="1" t="s">
        <v>424</v>
      </c>
      <c r="G16" s="1" t="s">
        <v>10</v>
      </c>
      <c r="H16" s="1" t="s">
        <v>105</v>
      </c>
      <c r="I16" s="1" t="s">
        <v>10</v>
      </c>
      <c r="J16" s="1" t="s">
        <v>106</v>
      </c>
      <c r="K16" s="1" t="s">
        <v>10</v>
      </c>
      <c r="L16" s="1" t="s">
        <v>107</v>
      </c>
      <c r="M16" s="1" t="s">
        <v>425</v>
      </c>
    </row>
    <row r="17" spans="1:13" x14ac:dyDescent="0.25">
      <c r="A17" s="1" t="s">
        <v>9</v>
      </c>
      <c r="B17" s="15" t="s">
        <v>426</v>
      </c>
      <c r="C17" s="1" t="s">
        <v>8</v>
      </c>
      <c r="D17" s="1" t="s">
        <v>28</v>
      </c>
      <c r="E17" s="1" t="s">
        <v>10</v>
      </c>
      <c r="F17" s="1" t="s">
        <v>427</v>
      </c>
      <c r="G17" s="1" t="s">
        <v>10</v>
      </c>
      <c r="H17" s="1" t="s">
        <v>28</v>
      </c>
      <c r="I17" s="1" t="s">
        <v>10</v>
      </c>
      <c r="J17" s="1" t="s">
        <v>28</v>
      </c>
      <c r="K17" s="1" t="s">
        <v>10</v>
      </c>
      <c r="L17" s="1" t="s">
        <v>28</v>
      </c>
      <c r="M17" s="1" t="s">
        <v>428</v>
      </c>
    </row>
    <row r="18" spans="1:13" x14ac:dyDescent="0.25">
      <c r="A18" s="1" t="s">
        <v>8</v>
      </c>
      <c r="B18" s="1" t="s">
        <v>108</v>
      </c>
      <c r="C18" s="1" t="s">
        <v>8</v>
      </c>
      <c r="D18" s="1" t="s">
        <v>57</v>
      </c>
      <c r="E18" s="1" t="s">
        <v>10</v>
      </c>
      <c r="F18" s="1" t="s">
        <v>57</v>
      </c>
      <c r="G18" s="1" t="s">
        <v>10</v>
      </c>
      <c r="H18" s="1" t="s">
        <v>57</v>
      </c>
      <c r="I18" s="1" t="s">
        <v>10</v>
      </c>
      <c r="J18" s="1" t="s">
        <v>57</v>
      </c>
      <c r="K18" s="1" t="s">
        <v>10</v>
      </c>
      <c r="L18" s="1" t="s">
        <v>57</v>
      </c>
      <c r="M18" s="1" t="s">
        <v>56</v>
      </c>
    </row>
    <row r="19" spans="1:13" x14ac:dyDescent="0.25">
      <c r="A19" s="1" t="s">
        <v>10</v>
      </c>
      <c r="B19" s="1" t="s">
        <v>429</v>
      </c>
      <c r="C19" s="1" t="s">
        <v>8</v>
      </c>
      <c r="D19" s="1" t="s">
        <v>430</v>
      </c>
      <c r="E19" s="1" t="s">
        <v>10</v>
      </c>
      <c r="F19" s="1" t="s">
        <v>431</v>
      </c>
      <c r="G19" s="1" t="s">
        <v>10</v>
      </c>
      <c r="H19" s="1" t="s">
        <v>432</v>
      </c>
      <c r="I19" s="1" t="s">
        <v>10</v>
      </c>
      <c r="J19" s="1" t="s">
        <v>109</v>
      </c>
      <c r="K19" s="1" t="s">
        <v>10</v>
      </c>
      <c r="L19" s="1" t="s">
        <v>433</v>
      </c>
      <c r="M19" s="1" t="s">
        <v>56</v>
      </c>
    </row>
    <row r="20" spans="1:13" x14ac:dyDescent="0.25">
      <c r="A20" s="1" t="s">
        <v>10</v>
      </c>
      <c r="B20" s="1" t="s">
        <v>434</v>
      </c>
      <c r="C20" s="1" t="s">
        <v>8</v>
      </c>
      <c r="D20" s="1" t="s">
        <v>28</v>
      </c>
      <c r="E20" s="1" t="s">
        <v>10</v>
      </c>
      <c r="F20" s="1" t="s">
        <v>434</v>
      </c>
      <c r="G20" s="1" t="s">
        <v>10</v>
      </c>
      <c r="H20" s="1" t="s">
        <v>434</v>
      </c>
      <c r="I20" s="1" t="s">
        <v>10</v>
      </c>
      <c r="J20" s="1" t="s">
        <v>435</v>
      </c>
      <c r="K20" s="1" t="s">
        <v>10</v>
      </c>
      <c r="L20" s="1" t="s">
        <v>434</v>
      </c>
      <c r="M20" s="1" t="s">
        <v>110</v>
      </c>
    </row>
    <row r="21" spans="1:13" x14ac:dyDescent="0.25">
      <c r="A21" s="1" t="s">
        <v>9</v>
      </c>
      <c r="B21" s="1" t="s">
        <v>111</v>
      </c>
      <c r="C21" s="1" t="s">
        <v>9</v>
      </c>
      <c r="D21" s="1" t="s">
        <v>112</v>
      </c>
      <c r="E21" s="1" t="s">
        <v>9</v>
      </c>
      <c r="F21" s="1" t="s">
        <v>113</v>
      </c>
      <c r="G21" s="1" t="s">
        <v>9</v>
      </c>
      <c r="H21" s="1" t="s">
        <v>436</v>
      </c>
      <c r="I21" s="1" t="s">
        <v>10</v>
      </c>
      <c r="J21" s="1" t="s">
        <v>114</v>
      </c>
      <c r="K21" s="1" t="s">
        <v>10</v>
      </c>
      <c r="L21" s="1" t="s">
        <v>115</v>
      </c>
      <c r="M21" s="1" t="s">
        <v>116</v>
      </c>
    </row>
    <row r="22" spans="1:13" x14ac:dyDescent="0.25">
      <c r="A22" s="1" t="s">
        <v>10</v>
      </c>
      <c r="B22" s="1" t="s">
        <v>117</v>
      </c>
      <c r="C22" s="1" t="s">
        <v>10</v>
      </c>
      <c r="D22" s="1" t="s">
        <v>118</v>
      </c>
      <c r="E22" s="1" t="s">
        <v>10</v>
      </c>
      <c r="F22" s="1" t="s">
        <v>119</v>
      </c>
      <c r="G22" s="1" t="s">
        <v>10</v>
      </c>
      <c r="H22" s="1" t="s">
        <v>120</v>
      </c>
      <c r="I22" s="1" t="s">
        <v>10</v>
      </c>
      <c r="J22" s="1" t="s">
        <v>97</v>
      </c>
      <c r="K22" s="1" t="s">
        <v>10</v>
      </c>
      <c r="L22" s="1" t="s">
        <v>121</v>
      </c>
      <c r="M22" s="1" t="s">
        <v>122</v>
      </c>
    </row>
    <row r="23" spans="1:13" x14ac:dyDescent="0.25">
      <c r="A23" s="1" t="s">
        <v>9</v>
      </c>
      <c r="B23" s="1" t="s">
        <v>123</v>
      </c>
      <c r="C23" s="1" t="s">
        <v>8</v>
      </c>
      <c r="D23" s="1" t="s">
        <v>124</v>
      </c>
      <c r="E23" s="1" t="s">
        <v>10</v>
      </c>
      <c r="F23" s="1" t="s">
        <v>125</v>
      </c>
      <c r="G23" s="1" t="s">
        <v>10</v>
      </c>
      <c r="H23" s="1" t="s">
        <v>125</v>
      </c>
      <c r="I23" s="1" t="s">
        <v>10</v>
      </c>
      <c r="J23" s="1" t="s">
        <v>97</v>
      </c>
      <c r="K23" s="1" t="s">
        <v>10</v>
      </c>
      <c r="L23" s="1" t="s">
        <v>126</v>
      </c>
      <c r="M23" s="1" t="s">
        <v>127</v>
      </c>
    </row>
    <row r="24" spans="1:13" x14ac:dyDescent="0.25">
      <c r="A24" s="1" t="s">
        <v>10</v>
      </c>
      <c r="B24" s="1" t="s">
        <v>128</v>
      </c>
      <c r="C24" s="1" t="s">
        <v>8</v>
      </c>
      <c r="D24" s="1" t="s">
        <v>128</v>
      </c>
      <c r="E24" s="1" t="s">
        <v>10</v>
      </c>
      <c r="F24" s="1" t="s">
        <v>128</v>
      </c>
      <c r="G24" s="1" t="s">
        <v>10</v>
      </c>
      <c r="H24" s="1" t="s">
        <v>128</v>
      </c>
      <c r="I24" s="1" t="s">
        <v>10</v>
      </c>
      <c r="J24" s="1" t="s">
        <v>129</v>
      </c>
      <c r="K24" s="1" t="s">
        <v>10</v>
      </c>
      <c r="L24" s="1" t="s">
        <v>128</v>
      </c>
      <c r="M24" s="1" t="s">
        <v>130</v>
      </c>
    </row>
    <row r="25" spans="1:13" x14ac:dyDescent="0.25">
      <c r="A25" s="1" t="s">
        <v>10</v>
      </c>
      <c r="B25" s="1" t="s">
        <v>131</v>
      </c>
      <c r="C25" s="1" t="s">
        <v>8</v>
      </c>
      <c r="D25" s="1" t="s">
        <v>71</v>
      </c>
      <c r="E25" s="1" t="s">
        <v>10</v>
      </c>
      <c r="F25" s="1" t="s">
        <v>132</v>
      </c>
      <c r="G25" s="1" t="s">
        <v>10</v>
      </c>
      <c r="H25" s="1" t="s">
        <v>71</v>
      </c>
      <c r="I25" s="1" t="s">
        <v>10</v>
      </c>
      <c r="J25" s="1" t="s">
        <v>72</v>
      </c>
      <c r="K25" s="1" t="s">
        <v>10</v>
      </c>
      <c r="L25" s="1" t="s">
        <v>133</v>
      </c>
      <c r="M25" s="1" t="s">
        <v>134</v>
      </c>
    </row>
    <row r="26" spans="1:13" x14ac:dyDescent="0.25">
      <c r="A26" s="1" t="s">
        <v>10</v>
      </c>
      <c r="B26" s="1" t="s">
        <v>135</v>
      </c>
      <c r="C26" s="1" t="s">
        <v>8</v>
      </c>
      <c r="D26" s="1" t="s">
        <v>136</v>
      </c>
      <c r="E26" s="1" t="s">
        <v>10</v>
      </c>
      <c r="F26" s="1" t="s">
        <v>137</v>
      </c>
      <c r="G26" s="1" t="s">
        <v>10</v>
      </c>
      <c r="H26" s="1" t="s">
        <v>437</v>
      </c>
      <c r="I26" s="1" t="s">
        <v>10</v>
      </c>
      <c r="J26" s="1" t="s">
        <v>138</v>
      </c>
      <c r="K26" s="1" t="s">
        <v>10</v>
      </c>
      <c r="L26" s="1" t="s">
        <v>438</v>
      </c>
      <c r="M26" s="1" t="s">
        <v>139</v>
      </c>
    </row>
    <row r="27" spans="1:13" x14ac:dyDescent="0.25">
      <c r="A27" s="1" t="s">
        <v>8</v>
      </c>
      <c r="B27" s="1" t="s">
        <v>49</v>
      </c>
      <c r="C27" s="1" t="s">
        <v>8</v>
      </c>
      <c r="D27" s="1" t="s">
        <v>49</v>
      </c>
      <c r="E27" s="1" t="s">
        <v>10</v>
      </c>
      <c r="F27" s="1" t="s">
        <v>128</v>
      </c>
      <c r="G27" s="1" t="s">
        <v>10</v>
      </c>
      <c r="H27" s="1" t="s">
        <v>128</v>
      </c>
      <c r="I27" s="1" t="s">
        <v>10</v>
      </c>
      <c r="J27" s="1" t="s">
        <v>140</v>
      </c>
      <c r="K27" s="1" t="s">
        <v>10</v>
      </c>
      <c r="L27" s="1" t="s">
        <v>49</v>
      </c>
      <c r="M27" s="1" t="s">
        <v>42</v>
      </c>
    </row>
    <row r="28" spans="1:13" x14ac:dyDescent="0.25">
      <c r="A28" s="1" t="s">
        <v>10</v>
      </c>
      <c r="B28" s="1" t="s">
        <v>28</v>
      </c>
      <c r="C28" s="1" t="s">
        <v>8</v>
      </c>
      <c r="D28" s="1" t="s">
        <v>28</v>
      </c>
      <c r="E28" s="1" t="s">
        <v>10</v>
      </c>
      <c r="F28" s="1" t="s">
        <v>141</v>
      </c>
      <c r="G28" s="1" t="s">
        <v>10</v>
      </c>
      <c r="H28" s="1" t="s">
        <v>142</v>
      </c>
      <c r="I28" s="1" t="s">
        <v>10</v>
      </c>
      <c r="J28" s="1" t="s">
        <v>143</v>
      </c>
      <c r="K28" s="1" t="s">
        <v>10</v>
      </c>
      <c r="L28" s="1" t="s">
        <v>144</v>
      </c>
      <c r="M28" s="1" t="s">
        <v>439</v>
      </c>
    </row>
    <row r="29" spans="1:13" x14ac:dyDescent="0.25">
      <c r="A29" s="1" t="s">
        <v>10</v>
      </c>
      <c r="B29" s="1" t="s">
        <v>145</v>
      </c>
      <c r="C29" s="1" t="s">
        <v>8</v>
      </c>
      <c r="D29" s="1" t="s">
        <v>145</v>
      </c>
      <c r="E29" s="1" t="s">
        <v>10</v>
      </c>
      <c r="F29" s="1" t="s">
        <v>145</v>
      </c>
      <c r="G29" s="1" t="s">
        <v>10</v>
      </c>
      <c r="H29" s="1" t="s">
        <v>145</v>
      </c>
      <c r="I29" s="1" t="s">
        <v>10</v>
      </c>
      <c r="J29" s="1" t="s">
        <v>145</v>
      </c>
      <c r="K29" s="1" t="s">
        <v>10</v>
      </c>
      <c r="L29" s="1" t="s">
        <v>145</v>
      </c>
      <c r="M29" s="1" t="s">
        <v>110</v>
      </c>
    </row>
  </sheetData>
  <conditionalFormatting sqref="A4:XFD4">
    <cfRule type="cellIs" dxfId="0" priority="1" stopIfTrue="1" operator="equal">
      <formula>"No Consensus"</formula>
    </cfRule>
  </conditionalFormatting>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5A4A6247D25242A1A271769CC82756" ma:contentTypeVersion="15" ma:contentTypeDescription="Create a new document." ma:contentTypeScope="" ma:versionID="824ada2404cb2d2c0263b55ae72ccca4">
  <xsd:schema xmlns:xsd="http://www.w3.org/2001/XMLSchema" xmlns:xs="http://www.w3.org/2001/XMLSchema" xmlns:p="http://schemas.microsoft.com/office/2006/metadata/properties" xmlns:ns2="980a1238-c9f7-4de0-b1e3-e5358bcee5de" xmlns:ns3="4e05bf96-3287-4b8e-bd12-3fedd1d0780e" targetNamespace="http://schemas.microsoft.com/office/2006/metadata/properties" ma:root="true" ma:fieldsID="30943e17076b19b0baeb679cb07415c3" ns2:_="" ns3:_="">
    <xsd:import namespace="980a1238-c9f7-4de0-b1e3-e5358bcee5de"/>
    <xsd:import namespace="4e05bf96-3287-4b8e-bd12-3fedd1d0780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asures" minOccurs="0"/>
                <xsd:element ref="ns2:Statu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0a1238-c9f7-4de0-b1e3-e5358bcee5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asures" ma:index="20" nillable="true" ma:displayName="Measures" ma:format="Dropdown" ma:internalName="Measures">
      <xsd:simpleType>
        <xsd:restriction base="dms:Text">
          <xsd:maxLength value="255"/>
        </xsd:restriction>
      </xsd:simpleType>
    </xsd:element>
    <xsd:element name="Status" ma:index="21" nillable="true" ma:displayName="Status" ma:description="Status of Battelle review of developer comments." ma:format="Dropdown" ma:internalName="Status">
      <xsd:simpleType>
        <xsd:restriction base="dms:Text">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05bf96-3287-4b8e-bd12-3fedd1d0780e"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980a1238-c9f7-4de0-b1e3-e5358bcee5de" xsi:nil="true"/>
    <Measures xmlns="980a1238-c9f7-4de0-b1e3-e5358bcee5de" xsi:nil="true"/>
  </documentManagement>
</p:properties>
</file>

<file path=customXml/itemProps1.xml><?xml version="1.0" encoding="utf-8"?>
<ds:datastoreItem xmlns:ds="http://schemas.openxmlformats.org/officeDocument/2006/customXml" ds:itemID="{519E8CB3-A831-4546-9E6C-50190F95F6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80a1238-c9f7-4de0-b1e3-e5358bcee5de"/>
    <ds:schemaRef ds:uri="4e05bf96-3287-4b8e-bd12-3fedd1d078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B71CAF-2CBB-433F-9C43-D456A4892359}">
  <ds:schemaRefs>
    <ds:schemaRef ds:uri="http://schemas.microsoft.com/sharepoint/v3/contenttype/forms"/>
  </ds:schemaRefs>
</ds:datastoreItem>
</file>

<file path=customXml/itemProps3.xml><?xml version="1.0" encoding="utf-8"?>
<ds:datastoreItem xmlns:ds="http://schemas.openxmlformats.org/officeDocument/2006/customXml" ds:itemID="{B6A0C7B4-A743-432D-8183-649C515EB118}">
  <ds:schemaRefs>
    <ds:schemaRef ds:uri="http://schemas.openxmlformats.org/package/2006/metadata/core-properties"/>
    <ds:schemaRef ds:uri="4e05bf96-3287-4b8e-bd12-3fedd1d0780e"/>
    <ds:schemaRef ds:uri="http://schemas.microsoft.com/office/2006/documentManagement/types"/>
    <ds:schemaRef ds:uri="http://schemas.microsoft.com/office/infopath/2007/PartnerControls"/>
    <ds:schemaRef ds:uri="980a1238-c9f7-4de0-b1e3-e5358bcee5de"/>
    <ds:schemaRef ds:uri="http://purl.org/dc/elements/1.1/"/>
    <ds:schemaRef ds:uri="http://schemas.microsoft.com/office/2006/metadata/properties"/>
    <ds:schemaRef ds:uri="http://purl.org/dc/terms/"/>
    <ds:schemaRef ds:uri="http://www.w3.org/XML/1998/namespace"/>
    <ds:schemaRef ds:uri="http://purl.org/dc/dcmitype/"/>
  </ds:schemaRefs>
</ds:datastoreItem>
</file>

<file path=docMetadata/LabelInfo.xml><?xml version="1.0" encoding="utf-8"?>
<clbl:labelList xmlns:clbl="http://schemas.microsoft.com/office/2020/mipLabelMetadata">
  <clbl:label id="{2dd732a6-0413-473f-a1ce-68d1616444b6}" enabled="0" method="" siteId="{2dd732a6-0413-473f-a1ce-68d1616444b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CBE#4210</vt:lpstr>
      <vt:lpstr>CBE#4130e</vt:lpstr>
      <vt:lpstr>CBE#4120e</vt:lpstr>
      <vt:lpstr>CBE#4125</vt:lpstr>
      <vt:lpstr>CBE#0694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Overholt, Amanda (US)</dc:creator>
  <cp:keywords/>
  <dc:description/>
  <cp:lastModifiedBy>Pickering, Matthew (US)</cp:lastModifiedBy>
  <cp:revision/>
  <dcterms:created xsi:type="dcterms:W3CDTF">2024-01-15T15:54:30Z</dcterms:created>
  <dcterms:modified xsi:type="dcterms:W3CDTF">2024-01-24T23:42:01Z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ddinVersion">
    <vt:lpwstr>5</vt:lpwstr>
  </property>
  <property fmtid="{D5CDD505-2E9C-101B-9397-08002B2CF9AE}" pid="3" name="AddinDataModel">
    <vt:lpwstr>0</vt:lpwstr>
  </property>
  <property fmtid="{D5CDD505-2E9C-101B-9397-08002B2CF9AE}" pid="4" name="ContentTypeId">
    <vt:lpwstr>0x010100B25A4A6247D25242A1A271769CC82756</vt:lpwstr>
  </property>
</Properties>
</file>